
<file path=[Content_Types].xml><?xml version="1.0" encoding="utf-8"?>
<Types xmlns="http://schemas.openxmlformats.org/package/2006/content-types">
  <Override PartName="/xl/charts/chart13.xml" ContentType="application/vnd.openxmlformats-officedocument.drawingml.chart+xml"/>
  <Override PartName="/xl/charts/chart7.xml" ContentType="application/vnd.openxmlformats-officedocument.drawingml.chart+xml"/>
  <Override PartName="/xl/charts/chart61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onnections.xml" ContentType="application/vnd.openxmlformats-officedocument.spreadsheetml.connections+xml"/>
  <Default Extension="xml" ContentType="application/xml"/>
  <Override PartName="/xl/charts/chart53.xml" ContentType="application/vnd.openxmlformats-officedocument.drawingml.chart+xml"/>
  <Override PartName="/xl/drawings/drawing13.xml" ContentType="application/vnd.openxmlformats-officedocument.drawing+xml"/>
  <Override PartName="/xl/queryTables/queryTable1.xml" ContentType="application/vnd.openxmlformats-officedocument.spreadsheetml.queryTable+xml"/>
  <Override PartName="/xl/charts/chart20.xml" ContentType="application/vnd.openxmlformats-officedocument.drawingml.chart+xml"/>
  <Override PartName="/xl/charts/chart36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12.xml" ContentType="application/vnd.openxmlformats-officedocument.drawingml.chart+xml"/>
  <Override PartName="/xl/charts/chart28.xml" ContentType="application/vnd.openxmlformats-officedocument.drawingml.chart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43.xml" ContentType="application/vnd.openxmlformats-officedocument.drawingml.chart+xml"/>
  <Override PartName="/xl/charts/chart59.xml" ContentType="application/vnd.openxmlformats-officedocument.drawingml.chart+xml"/>
  <Override PartName="/xl/drawings/drawing6.xml" ContentType="application/vnd.openxmlformats-officedocument.drawing+xml"/>
  <Override PartName="/xl/drawings/drawing12.xml" ContentType="application/vnd.openxmlformats-officedocument.drawing+xml"/>
  <Override PartName="/xl/charts/chart52.xml" ContentType="application/vnd.openxmlformats-officedocument.drawingml.chart+xml"/>
  <Override PartName="/xl/worksheets/sheet7.xml" ContentType="application/vnd.openxmlformats-officedocument.spreadsheetml.worksheet+xml"/>
  <Override PartName="/xl/charts/chart35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xl/charts/chart11.xml" ContentType="application/vnd.openxmlformats-officedocument.drawingml.chart+xml"/>
  <Override PartName="/xl/worksheets/sheet14.xml" ContentType="application/vnd.openxmlformats-officedocument.spreadsheetml.worksheet+xml"/>
  <Override PartName="/xl/charts/chart27.xml" ContentType="application/vnd.openxmlformats-officedocument.drawingml.chart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charts/chart58.xml" ContentType="application/vnd.openxmlformats-officedocument.drawingml.chart+xml"/>
  <Override PartName="/xl/drawings/drawing5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34.xml" ContentType="application/vnd.openxmlformats-officedocument.drawingml.chart+xml"/>
  <Override PartName="/xl/charts/chart17.xml" ContentType="application/vnd.openxmlformats-officedocument.drawingml.chart+xml"/>
  <Override PartName="/xl/worksheets/sheet13.xml" ContentType="application/vnd.openxmlformats-officedocument.spreadsheetml.worksheet+xml"/>
  <Override PartName="/xl/charts/chart26.xml" ContentType="application/vnd.openxmlformats-officedocument.drawingml.chart+xml"/>
  <Override PartName="/xl/charts/chart10.xml" ContentType="application/vnd.openxmlformats-officedocument.drawingml.chart+xml"/>
  <Override PartName="/xl/charts/chart4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charts/chart57.xml" ContentType="application/vnd.openxmlformats-officedocument.drawingml.chart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chart50.xml" ContentType="application/vnd.openxmlformats-officedocument.drawingml.char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harts/chart33.xml" ContentType="application/vnd.openxmlformats-officedocument.drawingml.chart+xml"/>
  <Override PartName="/xl/charts/chart49.xml" ContentType="application/vnd.openxmlformats-officedocument.drawingml.chart+xml"/>
  <Override PartName="/xl/charts/chart16.xml" ContentType="application/vnd.openxmlformats-officedocument.drawingml.chart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charts/chart25.xml" ContentType="application/vnd.openxmlformats-officedocument.drawingml.chart+xml"/>
  <Override PartName="/xl/charts/chart64.xml" ContentType="application/vnd.openxmlformats-officedocument.drawingml.chart+xml"/>
  <Override PartName="/xl/worksheets/sheet21.xml" ContentType="application/vnd.openxmlformats-officedocument.spreadsheetml.worksheet+xml"/>
  <Override PartName="/docProps/app.xml" ContentType="application/vnd.openxmlformats-officedocument.extended-properties+xml"/>
  <Override PartName="/xl/charts/chart40.xml" ContentType="application/vnd.openxmlformats-officedocument.drawingml.chart+xml"/>
  <Override PartName="/xl/charts/chart56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32.xml" ContentType="application/vnd.openxmlformats-officedocument.drawingml.chart+xml"/>
  <Override PartName="/xl/charts/chart48.xml" ContentType="application/vnd.openxmlformats-officedocument.drawingml.chart+xml"/>
  <Override PartName="/xl/worksheets/sheet18.xml" ContentType="application/vnd.openxmlformats-officedocument.spreadsheetml.worksheet+xml"/>
  <Override PartName="/xl/charts/chart15.xml" ContentType="application/vnd.openxmlformats-officedocument.drawingml.char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charts/chart63.xml" ContentType="application/vnd.openxmlformats-officedocument.drawingml.chart+xml"/>
  <Override PartName="/xl/charts/chart46.xml" ContentType="application/vnd.openxmlformats-officedocument.drawingml.char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chart38.xml" ContentType="application/vnd.openxmlformats-officedocument.drawingml.chart+xml"/>
  <Override PartName="/xl/worksheets/sheet3.xml" ContentType="application/vnd.openxmlformats-officedocument.spreadsheetml.worksheet+xml"/>
  <Override PartName="/xl/charts/chart31.xml" ContentType="application/vnd.openxmlformats-officedocument.drawingml.chart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worksheets/sheet10.xml" ContentType="application/vnd.openxmlformats-officedocument.spreadsheetml.worksheet+xml"/>
  <Override PartName="/xl/charts/chart23.xml" ContentType="application/vnd.openxmlformats-officedocument.drawingml.chart+xml"/>
  <Override PartName="/xl/worksheets/sheet1.xml" ContentType="application/vnd.openxmlformats-officedocument.spreadsheetml.worksheet+xml"/>
  <Override PartName="/xl/charts/chart62.xml" ContentType="application/vnd.openxmlformats-officedocument.drawingml.chart+xml"/>
  <Override PartName="/xl/charts/chart45.xml" ContentType="application/vnd.openxmlformats-officedocument.drawingml.chart+xml"/>
  <Override PartName="/xl/drawings/drawing8.xml" ContentType="application/vnd.openxmlformats-officedocument.drawing+xml"/>
  <Override PartName="/xl/charts/chart54.xml" ContentType="application/vnd.openxmlformats-officedocument.drawingml.chart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Default Extension="rels" ContentType="application/vnd.openxmlformats-package.relationships+xml"/>
  <Override PartName="/xl/worksheets/sheet16.xml" ContentType="application/vnd.openxmlformats-officedocument.spreadsheetml.worksheet+xml"/>
  <Override PartName="/xl/charts/chart2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180" windowWidth="21600" windowHeight="19100" tabRatio="895" firstSheet="2" activeTab="13"/>
  </bookViews>
  <sheets>
    <sheet name="Cover Note" sheetId="71" r:id="rId1"/>
    <sheet name="2.1 Java Scale" sheetId="54" r:id="rId2"/>
    <sheet name="2.5 TDP" sheetId="69" r:id="rId3"/>
    <sheet name="3.1 CMP" sheetId="65" r:id="rId4"/>
    <sheet name="3.2 SMT" sheetId="52" r:id="rId5"/>
    <sheet name="3.3 Clock" sheetId="53" r:id="rId6"/>
    <sheet name="3.4 Die Shrink" sheetId="55" r:id="rId7"/>
    <sheet name="3.5 uArch" sheetId="57" r:id="rId8"/>
    <sheet name="3.6 TurboBoost" sheetId="70" r:id="rId9"/>
    <sheet name="4.1 Historical" sheetId="62" r:id="rId10"/>
    <sheet name="4.1 Transistors" sheetId="60" r:id="rId11"/>
    <sheet name="4.2 Pareto" sheetId="36" r:id="rId12"/>
    <sheet name="Calibration" sheetId="56" r:id="rId13"/>
    <sheet name="Processors" sheetId="66" r:id="rId14"/>
    <sheet name="SpeedupOverRef" sheetId="50" r:id="rId15"/>
    <sheet name="EnergyOverRef" sheetId="51" r:id="rId16"/>
    <sheet name="Energy" sheetId="7" r:id="rId17"/>
    <sheet name="Power" sheetId="8" r:id="rId18"/>
    <sheet name="RawPower" sheetId="67" r:id="rId19"/>
    <sheet name="RunTime" sheetId="22" r:id="rId20"/>
    <sheet name="Power-95ci" sheetId="64" r:id="rId21"/>
    <sheet name="RawPower-95ci" sheetId="68" r:id="rId22"/>
    <sheet name="Runtime-95ci" sheetId="63" r:id="rId23"/>
  </sheets>
  <definedNames>
    <definedName name="calib" localSheetId="12">Calibration!$A$2:$F$30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6" i="54"/>
  <c r="A26"/>
  <c r="G25"/>
  <c r="A25"/>
  <c r="G24"/>
  <c r="A24"/>
  <c r="G23"/>
  <c r="A23"/>
  <c r="G22"/>
  <c r="A22"/>
  <c r="B22"/>
  <c r="G21"/>
  <c r="H21"/>
  <c r="A21"/>
  <c r="G20"/>
  <c r="A20"/>
  <c r="G19"/>
  <c r="H19"/>
  <c r="A19"/>
  <c r="B19"/>
  <c r="G18"/>
  <c r="H18"/>
  <c r="A18"/>
  <c r="B18"/>
  <c r="G17"/>
  <c r="H17"/>
  <c r="A17"/>
  <c r="B17"/>
  <c r="G16"/>
  <c r="H16"/>
  <c r="A16"/>
  <c r="B16"/>
  <c r="G15"/>
  <c r="H15"/>
  <c r="A15"/>
  <c r="B15"/>
  <c r="G14"/>
  <c r="H14"/>
  <c r="A14"/>
  <c r="B14"/>
  <c r="G13"/>
  <c r="H13"/>
  <c r="A13"/>
  <c r="B13"/>
  <c r="G12"/>
  <c r="H12"/>
  <c r="A12"/>
  <c r="B12"/>
  <c r="G11"/>
  <c r="H11"/>
  <c r="A11"/>
  <c r="B11"/>
  <c r="G10"/>
  <c r="H10"/>
  <c r="A10"/>
  <c r="B10"/>
  <c r="G9"/>
  <c r="H9"/>
  <c r="A9"/>
  <c r="B9"/>
  <c r="G8"/>
  <c r="H8"/>
  <c r="A8"/>
  <c r="B8"/>
  <c r="G7"/>
  <c r="H7"/>
  <c r="A7"/>
  <c r="B7"/>
  <c r="G6"/>
  <c r="H6"/>
  <c r="A6"/>
  <c r="B6"/>
  <c r="G5"/>
  <c r="H5"/>
  <c r="A5"/>
  <c r="B5"/>
  <c r="G4"/>
  <c r="H4"/>
  <c r="A4"/>
  <c r="B4"/>
  <c r="I26"/>
  <c r="E26"/>
  <c r="D26"/>
  <c r="C26"/>
  <c r="I25"/>
  <c r="E25"/>
  <c r="D25"/>
  <c r="C25"/>
  <c r="I24"/>
  <c r="E24"/>
  <c r="D24"/>
  <c r="C24"/>
  <c r="I23"/>
  <c r="E23"/>
  <c r="D23"/>
  <c r="C23"/>
  <c r="I22"/>
  <c r="E22"/>
  <c r="D22"/>
  <c r="C22"/>
  <c r="I21"/>
  <c r="E21"/>
  <c r="D21"/>
  <c r="C21"/>
  <c r="I20"/>
  <c r="E20"/>
  <c r="D20"/>
  <c r="C20"/>
  <c r="I19"/>
  <c r="E19"/>
  <c r="D19"/>
  <c r="C19"/>
  <c r="I18"/>
  <c r="E18"/>
  <c r="D18"/>
  <c r="C18"/>
  <c r="I17"/>
  <c r="E17"/>
  <c r="D17"/>
  <c r="C17"/>
  <c r="I16"/>
  <c r="E16"/>
  <c r="D16"/>
  <c r="C16"/>
  <c r="I15"/>
  <c r="E15"/>
  <c r="D15"/>
  <c r="C15"/>
  <c r="I14"/>
  <c r="E14"/>
  <c r="D14"/>
  <c r="C14"/>
  <c r="I13"/>
  <c r="E13"/>
  <c r="D13"/>
  <c r="C13"/>
  <c r="I12"/>
  <c r="E12"/>
  <c r="D12"/>
  <c r="C12"/>
  <c r="I11"/>
  <c r="E11"/>
  <c r="D11"/>
  <c r="C11"/>
  <c r="I10"/>
  <c r="E10"/>
  <c r="D10"/>
  <c r="C10"/>
  <c r="I9"/>
  <c r="E9"/>
  <c r="D9"/>
  <c r="C9"/>
  <c r="I8"/>
  <c r="E8"/>
  <c r="D8"/>
  <c r="C8"/>
  <c r="I7"/>
  <c r="E7"/>
  <c r="D7"/>
  <c r="C7"/>
  <c r="I6"/>
  <c r="E6"/>
  <c r="D6"/>
  <c r="C6"/>
  <c r="I5"/>
  <c r="E5"/>
  <c r="D5"/>
  <c r="C5"/>
  <c r="I4"/>
  <c r="E4"/>
  <c r="D4"/>
  <c r="C4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B76" i="69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R64"/>
  <c r="P64"/>
  <c r="N64"/>
  <c r="L64"/>
  <c r="J64"/>
  <c r="H64"/>
  <c r="F64"/>
  <c r="D64"/>
  <c r="B64"/>
  <c r="A64"/>
  <c r="R63"/>
  <c r="P63"/>
  <c r="N63"/>
  <c r="L63"/>
  <c r="J63"/>
  <c r="H63"/>
  <c r="F63"/>
  <c r="D63"/>
  <c r="B63"/>
  <c r="A63"/>
  <c r="R62"/>
  <c r="P62"/>
  <c r="N62"/>
  <c r="L62"/>
  <c r="J62"/>
  <c r="H62"/>
  <c r="F62"/>
  <c r="D62"/>
  <c r="B62"/>
  <c r="A62"/>
  <c r="R61"/>
  <c r="P61"/>
  <c r="N61"/>
  <c r="L61"/>
  <c r="J61"/>
  <c r="H61"/>
  <c r="F61"/>
  <c r="D61"/>
  <c r="B61"/>
  <c r="A61"/>
  <c r="R60"/>
  <c r="P60"/>
  <c r="N60"/>
  <c r="L60"/>
  <c r="J60"/>
  <c r="H60"/>
  <c r="F60"/>
  <c r="D60"/>
  <c r="B60"/>
  <c r="A60"/>
  <c r="R59"/>
  <c r="P59"/>
  <c r="N59"/>
  <c r="L59"/>
  <c r="J59"/>
  <c r="H59"/>
  <c r="F59"/>
  <c r="D59"/>
  <c r="B59"/>
  <c r="A59"/>
  <c r="R58"/>
  <c r="P58"/>
  <c r="N58"/>
  <c r="L58"/>
  <c r="J58"/>
  <c r="H58"/>
  <c r="F58"/>
  <c r="D58"/>
  <c r="B58"/>
  <c r="A58"/>
  <c r="R57"/>
  <c r="P57"/>
  <c r="N57"/>
  <c r="L57"/>
  <c r="J57"/>
  <c r="H57"/>
  <c r="F57"/>
  <c r="D57"/>
  <c r="B57"/>
  <c r="A57"/>
  <c r="R56"/>
  <c r="P56"/>
  <c r="N56"/>
  <c r="L56"/>
  <c r="J56"/>
  <c r="H56"/>
  <c r="F56"/>
  <c r="D56"/>
  <c r="B56"/>
  <c r="A56"/>
  <c r="R55"/>
  <c r="P55"/>
  <c r="N55"/>
  <c r="L55"/>
  <c r="J55"/>
  <c r="H55"/>
  <c r="F55"/>
  <c r="D55"/>
  <c r="B55"/>
  <c r="A55"/>
  <c r="R54"/>
  <c r="P54"/>
  <c r="N54"/>
  <c r="L54"/>
  <c r="J54"/>
  <c r="H54"/>
  <c r="F54"/>
  <c r="D54"/>
  <c r="B54"/>
  <c r="A54"/>
  <c r="R53"/>
  <c r="P53"/>
  <c r="N53"/>
  <c r="L53"/>
  <c r="J53"/>
  <c r="H53"/>
  <c r="F53"/>
  <c r="D53"/>
  <c r="B53"/>
  <c r="A53"/>
  <c r="R52"/>
  <c r="P52"/>
  <c r="N52"/>
  <c r="L52"/>
  <c r="J52"/>
  <c r="H52"/>
  <c r="F52"/>
  <c r="D52"/>
  <c r="B52"/>
  <c r="A52"/>
  <c r="R51"/>
  <c r="P51"/>
  <c r="N51"/>
  <c r="L51"/>
  <c r="J51"/>
  <c r="H51"/>
  <c r="F51"/>
  <c r="D51"/>
  <c r="B51"/>
  <c r="A51"/>
  <c r="R50"/>
  <c r="P50"/>
  <c r="N50"/>
  <c r="L50"/>
  <c r="J50"/>
  <c r="H50"/>
  <c r="F50"/>
  <c r="D50"/>
  <c r="B50"/>
  <c r="A50"/>
  <c r="R49"/>
  <c r="P49"/>
  <c r="N49"/>
  <c r="L49"/>
  <c r="J49"/>
  <c r="H49"/>
  <c r="F49"/>
  <c r="D49"/>
  <c r="B49"/>
  <c r="A49"/>
  <c r="R48"/>
  <c r="P48"/>
  <c r="N48"/>
  <c r="L48"/>
  <c r="J48"/>
  <c r="H48"/>
  <c r="F48"/>
  <c r="D48"/>
  <c r="B48"/>
  <c r="A48"/>
  <c r="R47"/>
  <c r="P47"/>
  <c r="N47"/>
  <c r="L47"/>
  <c r="J47"/>
  <c r="H47"/>
  <c r="F47"/>
  <c r="D47"/>
  <c r="B47"/>
  <c r="A47"/>
  <c r="R46"/>
  <c r="P46"/>
  <c r="N46"/>
  <c r="L46"/>
  <c r="J46"/>
  <c r="H46"/>
  <c r="F46"/>
  <c r="D46"/>
  <c r="B46"/>
  <c r="A46"/>
  <c r="R45"/>
  <c r="P45"/>
  <c r="N45"/>
  <c r="L45"/>
  <c r="J45"/>
  <c r="H45"/>
  <c r="F45"/>
  <c r="D45"/>
  <c r="B45"/>
  <c r="A45"/>
  <c r="R44"/>
  <c r="P44"/>
  <c r="N44"/>
  <c r="L44"/>
  <c r="J44"/>
  <c r="H44"/>
  <c r="F44"/>
  <c r="D44"/>
  <c r="B44"/>
  <c r="A44"/>
  <c r="R43"/>
  <c r="P43"/>
  <c r="N43"/>
  <c r="L43"/>
  <c r="J43"/>
  <c r="H43"/>
  <c r="F43"/>
  <c r="D43"/>
  <c r="B43"/>
  <c r="A43"/>
  <c r="R42"/>
  <c r="P42"/>
  <c r="N42"/>
  <c r="L42"/>
  <c r="J42"/>
  <c r="H42"/>
  <c r="F42"/>
  <c r="D42"/>
  <c r="B42"/>
  <c r="A42"/>
  <c r="R41"/>
  <c r="P41"/>
  <c r="N41"/>
  <c r="L41"/>
  <c r="J41"/>
  <c r="H41"/>
  <c r="F41"/>
  <c r="D41"/>
  <c r="B41"/>
  <c r="A41"/>
  <c r="R40"/>
  <c r="P40"/>
  <c r="N40"/>
  <c r="L40"/>
  <c r="J40"/>
  <c r="H40"/>
  <c r="F40"/>
  <c r="D40"/>
  <c r="B40"/>
  <c r="A40"/>
  <c r="R39"/>
  <c r="P39"/>
  <c r="N39"/>
  <c r="L39"/>
  <c r="J39"/>
  <c r="H39"/>
  <c r="F39"/>
  <c r="D39"/>
  <c r="B39"/>
  <c r="A39"/>
  <c r="R38"/>
  <c r="P38"/>
  <c r="N38"/>
  <c r="L38"/>
  <c r="J38"/>
  <c r="H38"/>
  <c r="F38"/>
  <c r="D38"/>
  <c r="B38"/>
  <c r="A38"/>
  <c r="R37"/>
  <c r="P37"/>
  <c r="N37"/>
  <c r="L37"/>
  <c r="J37"/>
  <c r="H37"/>
  <c r="F37"/>
  <c r="D37"/>
  <c r="B37"/>
  <c r="A37"/>
  <c r="R36"/>
  <c r="P36"/>
  <c r="N36"/>
  <c r="L36"/>
  <c r="J36"/>
  <c r="H36"/>
  <c r="F36"/>
  <c r="D36"/>
  <c r="B36"/>
  <c r="A36"/>
  <c r="R35"/>
  <c r="P35"/>
  <c r="N35"/>
  <c r="L35"/>
  <c r="J35"/>
  <c r="H35"/>
  <c r="F35"/>
  <c r="D35"/>
  <c r="B35"/>
  <c r="A35"/>
  <c r="R34"/>
  <c r="P34"/>
  <c r="N34"/>
  <c r="L34"/>
  <c r="J34"/>
  <c r="H34"/>
  <c r="F34"/>
  <c r="D34"/>
  <c r="B34"/>
  <c r="A34"/>
  <c r="R33"/>
  <c r="P33"/>
  <c r="N33"/>
  <c r="L33"/>
  <c r="J33"/>
  <c r="H33"/>
  <c r="F33"/>
  <c r="D33"/>
  <c r="B33"/>
  <c r="A33"/>
  <c r="R32"/>
  <c r="P32"/>
  <c r="N32"/>
  <c r="L32"/>
  <c r="J32"/>
  <c r="H32"/>
  <c r="F32"/>
  <c r="D32"/>
  <c r="B32"/>
  <c r="A32"/>
  <c r="R31"/>
  <c r="P31"/>
  <c r="N31"/>
  <c r="L31"/>
  <c r="J31"/>
  <c r="H31"/>
  <c r="F31"/>
  <c r="D31"/>
  <c r="B31"/>
  <c r="A31"/>
  <c r="R30"/>
  <c r="P30"/>
  <c r="N30"/>
  <c r="L30"/>
  <c r="J30"/>
  <c r="H30"/>
  <c r="F30"/>
  <c r="D30"/>
  <c r="B30"/>
  <c r="A30"/>
  <c r="R29"/>
  <c r="P29"/>
  <c r="N29"/>
  <c r="L29"/>
  <c r="J29"/>
  <c r="H29"/>
  <c r="F29"/>
  <c r="D29"/>
  <c r="B29"/>
  <c r="A29"/>
  <c r="R28"/>
  <c r="P28"/>
  <c r="N28"/>
  <c r="L28"/>
  <c r="J28"/>
  <c r="H28"/>
  <c r="F28"/>
  <c r="D28"/>
  <c r="B28"/>
  <c r="A28"/>
  <c r="R27"/>
  <c r="P27"/>
  <c r="N27"/>
  <c r="L27"/>
  <c r="J27"/>
  <c r="H27"/>
  <c r="F27"/>
  <c r="D27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4"/>
  <c r="R79"/>
  <c r="R78"/>
  <c r="R8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4"/>
  <c r="P79"/>
  <c r="P78"/>
  <c r="P8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4"/>
  <c r="N79"/>
  <c r="N78"/>
  <c r="N8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4"/>
  <c r="L79"/>
  <c r="L78"/>
  <c r="L8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4"/>
  <c r="J79"/>
  <c r="J78"/>
  <c r="J8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4"/>
  <c r="H79"/>
  <c r="H78"/>
  <c r="H8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4"/>
  <c r="F79"/>
  <c r="F78"/>
  <c r="F8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4"/>
  <c r="D79"/>
  <c r="D78"/>
  <c r="D81"/>
  <c r="R80"/>
  <c r="P80"/>
  <c r="N80"/>
  <c r="L80"/>
  <c r="J80"/>
  <c r="H80"/>
  <c r="F80"/>
  <c r="D80"/>
  <c r="R76"/>
  <c r="P76"/>
  <c r="N76"/>
  <c r="L76"/>
  <c r="J76"/>
  <c r="H76"/>
  <c r="F76"/>
  <c r="D76"/>
  <c r="R75"/>
  <c r="P75"/>
  <c r="N75"/>
  <c r="L75"/>
  <c r="J75"/>
  <c r="H75"/>
  <c r="F75"/>
  <c r="D75"/>
  <c r="R74"/>
  <c r="P74"/>
  <c r="N74"/>
  <c r="L74"/>
  <c r="J74"/>
  <c r="H74"/>
  <c r="F74"/>
  <c r="D74"/>
  <c r="R73"/>
  <c r="P73"/>
  <c r="N73"/>
  <c r="L73"/>
  <c r="J73"/>
  <c r="H73"/>
  <c r="F73"/>
  <c r="D73"/>
  <c r="R72"/>
  <c r="P72"/>
  <c r="N72"/>
  <c r="L72"/>
  <c r="J72"/>
  <c r="H72"/>
  <c r="F72"/>
  <c r="D72"/>
  <c r="R71"/>
  <c r="P71"/>
  <c r="N71"/>
  <c r="L71"/>
  <c r="J71"/>
  <c r="H71"/>
  <c r="F71"/>
  <c r="D71"/>
  <c r="R70"/>
  <c r="P70"/>
  <c r="N70"/>
  <c r="L70"/>
  <c r="J70"/>
  <c r="H70"/>
  <c r="F70"/>
  <c r="D70"/>
  <c r="R69"/>
  <c r="P69"/>
  <c r="N69"/>
  <c r="L69"/>
  <c r="J69"/>
  <c r="H69"/>
  <c r="F69"/>
  <c r="D69"/>
  <c r="R68"/>
  <c r="P68"/>
  <c r="N68"/>
  <c r="L68"/>
  <c r="J68"/>
  <c r="H68"/>
  <c r="F68"/>
  <c r="D68"/>
  <c r="R67"/>
  <c r="P67"/>
  <c r="N67"/>
  <c r="L67"/>
  <c r="J67"/>
  <c r="H67"/>
  <c r="F67"/>
  <c r="D67"/>
  <c r="R66"/>
  <c r="P66"/>
  <c r="N66"/>
  <c r="L66"/>
  <c r="J66"/>
  <c r="H66"/>
  <c r="F66"/>
  <c r="D66"/>
  <c r="R17" i="65"/>
  <c r="Q17"/>
  <c r="O17"/>
  <c r="N17"/>
  <c r="L17"/>
  <c r="K17"/>
  <c r="I17"/>
  <c r="H17"/>
  <c r="F17"/>
  <c r="E17"/>
  <c r="C17"/>
  <c r="B17"/>
  <c r="R16"/>
  <c r="Q16"/>
  <c r="O16"/>
  <c r="N16"/>
  <c r="L16"/>
  <c r="K16"/>
  <c r="I16"/>
  <c r="H16"/>
  <c r="F16"/>
  <c r="E16"/>
  <c r="C16"/>
  <c r="B16"/>
  <c r="R15"/>
  <c r="Q15"/>
  <c r="O15"/>
  <c r="N15"/>
  <c r="L15"/>
  <c r="K15"/>
  <c r="I15"/>
  <c r="H15"/>
  <c r="F15"/>
  <c r="E15"/>
  <c r="C15"/>
  <c r="B15"/>
  <c r="R14"/>
  <c r="Q14"/>
  <c r="O14"/>
  <c r="N14"/>
  <c r="L14"/>
  <c r="K14"/>
  <c r="I14"/>
  <c r="H14"/>
  <c r="F14"/>
  <c r="E14"/>
  <c r="C14"/>
  <c r="B14"/>
  <c r="R13"/>
  <c r="Q13"/>
  <c r="O13"/>
  <c r="N13"/>
  <c r="L13"/>
  <c r="K13"/>
  <c r="I13"/>
  <c r="H13"/>
  <c r="F13"/>
  <c r="E13"/>
  <c r="C13"/>
  <c r="B13"/>
  <c r="R12"/>
  <c r="Q12"/>
  <c r="O12"/>
  <c r="N12"/>
  <c r="L12"/>
  <c r="K12"/>
  <c r="I12"/>
  <c r="H12"/>
  <c r="F12"/>
  <c r="E12"/>
  <c r="C12"/>
  <c r="B12"/>
  <c r="R11"/>
  <c r="Q11"/>
  <c r="O11"/>
  <c r="N11"/>
  <c r="L11"/>
  <c r="K11"/>
  <c r="I11"/>
  <c r="H11"/>
  <c r="F11"/>
  <c r="E11"/>
  <c r="C11"/>
  <c r="B11"/>
  <c r="R10"/>
  <c r="Q10"/>
  <c r="O10"/>
  <c r="N10"/>
  <c r="L10"/>
  <c r="K10"/>
  <c r="I10"/>
  <c r="H10"/>
  <c r="F10"/>
  <c r="E10"/>
  <c r="C10"/>
  <c r="B10"/>
  <c r="R9"/>
  <c r="Q9"/>
  <c r="O9"/>
  <c r="N9"/>
  <c r="L9"/>
  <c r="K9"/>
  <c r="I9"/>
  <c r="H9"/>
  <c r="F9"/>
  <c r="E9"/>
  <c r="C9"/>
  <c r="B9"/>
  <c r="R8"/>
  <c r="Q8"/>
  <c r="O8"/>
  <c r="N8"/>
  <c r="L8"/>
  <c r="K8"/>
  <c r="I8"/>
  <c r="H8"/>
  <c r="F8"/>
  <c r="E8"/>
  <c r="C8"/>
  <c r="B8"/>
  <c r="R7"/>
  <c r="Q7"/>
  <c r="O7"/>
  <c r="N7"/>
  <c r="L7"/>
  <c r="K7"/>
  <c r="I7"/>
  <c r="H7"/>
  <c r="F7"/>
  <c r="E7"/>
  <c r="C7"/>
  <c r="B7"/>
  <c r="S17"/>
  <c r="P17"/>
  <c r="M17"/>
  <c r="J17"/>
  <c r="G17"/>
  <c r="D17"/>
  <c r="S16"/>
  <c r="P16"/>
  <c r="M16"/>
  <c r="J16"/>
  <c r="G16"/>
  <c r="D16"/>
  <c r="S15"/>
  <c r="P15"/>
  <c r="M15"/>
  <c r="J15"/>
  <c r="G15"/>
  <c r="D15"/>
  <c r="S14"/>
  <c r="P14"/>
  <c r="M14"/>
  <c r="J14"/>
  <c r="G14"/>
  <c r="D14"/>
  <c r="S13"/>
  <c r="P13"/>
  <c r="M13"/>
  <c r="J13"/>
  <c r="G13"/>
  <c r="D13"/>
  <c r="S12"/>
  <c r="P12"/>
  <c r="M12"/>
  <c r="J12"/>
  <c r="G12"/>
  <c r="D12"/>
  <c r="S11"/>
  <c r="P11"/>
  <c r="M11"/>
  <c r="J11"/>
  <c r="G11"/>
  <c r="D11"/>
  <c r="S10"/>
  <c r="P10"/>
  <c r="M10"/>
  <c r="J10"/>
  <c r="G10"/>
  <c r="D10"/>
  <c r="S9"/>
  <c r="P9"/>
  <c r="M9"/>
  <c r="J9"/>
  <c r="G9"/>
  <c r="D9"/>
  <c r="S8"/>
  <c r="P8"/>
  <c r="M8"/>
  <c r="J8"/>
  <c r="G8"/>
  <c r="D8"/>
  <c r="S7"/>
  <c r="P7"/>
  <c r="M7"/>
  <c r="J7"/>
  <c r="G7"/>
  <c r="D7"/>
  <c r="X17" i="52"/>
  <c r="W17"/>
  <c r="U17"/>
  <c r="T17"/>
  <c r="R17"/>
  <c r="Q17"/>
  <c r="O17"/>
  <c r="N17"/>
  <c r="L17"/>
  <c r="K17"/>
  <c r="I17"/>
  <c r="H17"/>
  <c r="F17"/>
  <c r="E17"/>
  <c r="C17"/>
  <c r="B17"/>
  <c r="X16"/>
  <c r="W16"/>
  <c r="U16"/>
  <c r="T16"/>
  <c r="R16"/>
  <c r="Q16"/>
  <c r="O16"/>
  <c r="N16"/>
  <c r="L16"/>
  <c r="K16"/>
  <c r="I16"/>
  <c r="H16"/>
  <c r="F16"/>
  <c r="E16"/>
  <c r="C16"/>
  <c r="B16"/>
  <c r="X15"/>
  <c r="W15"/>
  <c r="U15"/>
  <c r="T15"/>
  <c r="R15"/>
  <c r="Q15"/>
  <c r="O15"/>
  <c r="N15"/>
  <c r="L15"/>
  <c r="K15"/>
  <c r="I15"/>
  <c r="H15"/>
  <c r="F15"/>
  <c r="E15"/>
  <c r="C15"/>
  <c r="B15"/>
  <c r="X14"/>
  <c r="W14"/>
  <c r="U14"/>
  <c r="T14"/>
  <c r="R14"/>
  <c r="Q14"/>
  <c r="O14"/>
  <c r="N14"/>
  <c r="L14"/>
  <c r="K14"/>
  <c r="I14"/>
  <c r="H14"/>
  <c r="F14"/>
  <c r="E14"/>
  <c r="C14"/>
  <c r="B14"/>
  <c r="X13"/>
  <c r="W13"/>
  <c r="U13"/>
  <c r="T13"/>
  <c r="R13"/>
  <c r="Q13"/>
  <c r="O13"/>
  <c r="N13"/>
  <c r="L13"/>
  <c r="K13"/>
  <c r="I13"/>
  <c r="H13"/>
  <c r="F13"/>
  <c r="E13"/>
  <c r="C13"/>
  <c r="B13"/>
  <c r="X12"/>
  <c r="W12"/>
  <c r="U12"/>
  <c r="T12"/>
  <c r="R12"/>
  <c r="Q12"/>
  <c r="O12"/>
  <c r="N12"/>
  <c r="L12"/>
  <c r="K12"/>
  <c r="I12"/>
  <c r="H12"/>
  <c r="F12"/>
  <c r="E12"/>
  <c r="C12"/>
  <c r="B12"/>
  <c r="X11"/>
  <c r="W11"/>
  <c r="U11"/>
  <c r="T11"/>
  <c r="R11"/>
  <c r="Q11"/>
  <c r="O11"/>
  <c r="N11"/>
  <c r="L11"/>
  <c r="K11"/>
  <c r="I11"/>
  <c r="H11"/>
  <c r="F11"/>
  <c r="E11"/>
  <c r="C11"/>
  <c r="B11"/>
  <c r="X10"/>
  <c r="W10"/>
  <c r="U10"/>
  <c r="T10"/>
  <c r="R10"/>
  <c r="Q10"/>
  <c r="O10"/>
  <c r="N10"/>
  <c r="L10"/>
  <c r="K10"/>
  <c r="I10"/>
  <c r="H10"/>
  <c r="F10"/>
  <c r="E10"/>
  <c r="C10"/>
  <c r="B10"/>
  <c r="X9"/>
  <c r="W9"/>
  <c r="U9"/>
  <c r="T9"/>
  <c r="R9"/>
  <c r="Q9"/>
  <c r="O9"/>
  <c r="N9"/>
  <c r="L9"/>
  <c r="K9"/>
  <c r="I9"/>
  <c r="H9"/>
  <c r="F9"/>
  <c r="E9"/>
  <c r="C9"/>
  <c r="B9"/>
  <c r="X8"/>
  <c r="W8"/>
  <c r="U8"/>
  <c r="T8"/>
  <c r="R8"/>
  <c r="Q8"/>
  <c r="O8"/>
  <c r="N8"/>
  <c r="L8"/>
  <c r="K8"/>
  <c r="I8"/>
  <c r="H8"/>
  <c r="F8"/>
  <c r="E8"/>
  <c r="C8"/>
  <c r="B8"/>
  <c r="X7"/>
  <c r="W7"/>
  <c r="U7"/>
  <c r="T7"/>
  <c r="R7"/>
  <c r="Q7"/>
  <c r="O7"/>
  <c r="N7"/>
  <c r="L7"/>
  <c r="K7"/>
  <c r="I7"/>
  <c r="H7"/>
  <c r="F7"/>
  <c r="E7"/>
  <c r="C7"/>
  <c r="B7"/>
  <c r="Y17"/>
  <c r="V17"/>
  <c r="S17"/>
  <c r="P17"/>
  <c r="M17"/>
  <c r="J17"/>
  <c r="G17"/>
  <c r="D17"/>
  <c r="Y16"/>
  <c r="V16"/>
  <c r="S16"/>
  <c r="P16"/>
  <c r="M16"/>
  <c r="J16"/>
  <c r="G16"/>
  <c r="D16"/>
  <c r="Y15"/>
  <c r="V15"/>
  <c r="S15"/>
  <c r="P15"/>
  <c r="M15"/>
  <c r="J15"/>
  <c r="G15"/>
  <c r="D15"/>
  <c r="Y14"/>
  <c r="V14"/>
  <c r="S14"/>
  <c r="P14"/>
  <c r="M14"/>
  <c r="J14"/>
  <c r="G14"/>
  <c r="D14"/>
  <c r="Y13"/>
  <c r="V13"/>
  <c r="S13"/>
  <c r="P13"/>
  <c r="M13"/>
  <c r="J13"/>
  <c r="G13"/>
  <c r="D13"/>
  <c r="Y12"/>
  <c r="V12"/>
  <c r="S12"/>
  <c r="P12"/>
  <c r="M12"/>
  <c r="J12"/>
  <c r="G12"/>
  <c r="D12"/>
  <c r="Y11"/>
  <c r="V11"/>
  <c r="S11"/>
  <c r="P11"/>
  <c r="M11"/>
  <c r="J11"/>
  <c r="G11"/>
  <c r="D11"/>
  <c r="Y10"/>
  <c r="V10"/>
  <c r="S10"/>
  <c r="P10"/>
  <c r="M10"/>
  <c r="J10"/>
  <c r="G10"/>
  <c r="D10"/>
  <c r="Y9"/>
  <c r="V9"/>
  <c r="S9"/>
  <c r="P9"/>
  <c r="M9"/>
  <c r="J9"/>
  <c r="G9"/>
  <c r="D9"/>
  <c r="Y8"/>
  <c r="V8"/>
  <c r="S8"/>
  <c r="P8"/>
  <c r="M8"/>
  <c r="J8"/>
  <c r="G8"/>
  <c r="D8"/>
  <c r="Y7"/>
  <c r="V7"/>
  <c r="S7"/>
  <c r="P7"/>
  <c r="M7"/>
  <c r="J7"/>
  <c r="G7"/>
  <c r="D7"/>
  <c r="P35" i="53"/>
  <c r="N42"/>
  <c r="N43"/>
  <c r="N44"/>
  <c r="N45"/>
  <c r="N46"/>
  <c r="N47"/>
  <c r="N48"/>
  <c r="N49"/>
  <c r="N50"/>
  <c r="N51"/>
  <c r="O35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C67"/>
  <c r="I67"/>
  <c r="L67"/>
  <c r="B67"/>
  <c r="H67"/>
  <c r="K67"/>
  <c r="F67"/>
  <c r="E67"/>
  <c r="C66"/>
  <c r="I66"/>
  <c r="L66"/>
  <c r="B66"/>
  <c r="H66"/>
  <c r="K66"/>
  <c r="F66"/>
  <c r="E66"/>
  <c r="C65"/>
  <c r="I65"/>
  <c r="L65"/>
  <c r="B65"/>
  <c r="H65"/>
  <c r="K65"/>
  <c r="F65"/>
  <c r="E65"/>
  <c r="C64"/>
  <c r="I64"/>
  <c r="L64"/>
  <c r="B64"/>
  <c r="H64"/>
  <c r="K64"/>
  <c r="F64"/>
  <c r="E64"/>
  <c r="C63"/>
  <c r="I63"/>
  <c r="L63"/>
  <c r="B63"/>
  <c r="H63"/>
  <c r="K63"/>
  <c r="F63"/>
  <c r="E63"/>
  <c r="C62"/>
  <c r="I62"/>
  <c r="L62"/>
  <c r="B62"/>
  <c r="H62"/>
  <c r="K62"/>
  <c r="F62"/>
  <c r="E62"/>
  <c r="C61"/>
  <c r="I61"/>
  <c r="L61"/>
  <c r="B61"/>
  <c r="H61"/>
  <c r="K61"/>
  <c r="F61"/>
  <c r="E61"/>
  <c r="C60"/>
  <c r="I60"/>
  <c r="L60"/>
  <c r="B60"/>
  <c r="H60"/>
  <c r="K60"/>
  <c r="F60"/>
  <c r="E60"/>
  <c r="C59"/>
  <c r="I59"/>
  <c r="L59"/>
  <c r="B59"/>
  <c r="H59"/>
  <c r="K59"/>
  <c r="F59"/>
  <c r="E59"/>
  <c r="C58"/>
  <c r="I58"/>
  <c r="L58"/>
  <c r="B58"/>
  <c r="H58"/>
  <c r="K58"/>
  <c r="F58"/>
  <c r="E58"/>
  <c r="C57"/>
  <c r="I57"/>
  <c r="L57"/>
  <c r="B57"/>
  <c r="H57"/>
  <c r="K57"/>
  <c r="F57"/>
  <c r="E57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C51"/>
  <c r="I51"/>
  <c r="L51"/>
  <c r="B51"/>
  <c r="H51"/>
  <c r="K51"/>
  <c r="F51"/>
  <c r="E51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C50"/>
  <c r="I50"/>
  <c r="L50"/>
  <c r="B50"/>
  <c r="H50"/>
  <c r="K50"/>
  <c r="F50"/>
  <c r="E50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C49"/>
  <c r="I49"/>
  <c r="L49"/>
  <c r="B49"/>
  <c r="H49"/>
  <c r="K49"/>
  <c r="F49"/>
  <c r="E49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C48"/>
  <c r="I48"/>
  <c r="L48"/>
  <c r="B48"/>
  <c r="H48"/>
  <c r="K48"/>
  <c r="F48"/>
  <c r="E48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C47"/>
  <c r="I47"/>
  <c r="L47"/>
  <c r="B47"/>
  <c r="H47"/>
  <c r="K47"/>
  <c r="F47"/>
  <c r="E47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C46"/>
  <c r="I46"/>
  <c r="L46"/>
  <c r="B46"/>
  <c r="H46"/>
  <c r="K46"/>
  <c r="F46"/>
  <c r="E46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C45"/>
  <c r="I45"/>
  <c r="L45"/>
  <c r="B45"/>
  <c r="H45"/>
  <c r="K45"/>
  <c r="F45"/>
  <c r="E45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C44"/>
  <c r="I44"/>
  <c r="L44"/>
  <c r="B44"/>
  <c r="H44"/>
  <c r="K44"/>
  <c r="F44"/>
  <c r="E44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C43"/>
  <c r="I43"/>
  <c r="L43"/>
  <c r="B43"/>
  <c r="H43"/>
  <c r="K43"/>
  <c r="F43"/>
  <c r="E43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C42"/>
  <c r="I42"/>
  <c r="L42"/>
  <c r="B42"/>
  <c r="H42"/>
  <c r="K42"/>
  <c r="F42"/>
  <c r="E42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C41"/>
  <c r="I41"/>
  <c r="L41"/>
  <c r="B41"/>
  <c r="H41"/>
  <c r="K41"/>
  <c r="F41"/>
  <c r="E41"/>
  <c r="O33"/>
  <c r="U33"/>
  <c r="X33"/>
  <c r="N33"/>
  <c r="T33"/>
  <c r="W33"/>
  <c r="R33"/>
  <c r="Q33"/>
  <c r="C33"/>
  <c r="I33"/>
  <c r="L33"/>
  <c r="B33"/>
  <c r="H33"/>
  <c r="K33"/>
  <c r="F33"/>
  <c r="E33"/>
  <c r="O32"/>
  <c r="U32"/>
  <c r="X32"/>
  <c r="N32"/>
  <c r="T32"/>
  <c r="W32"/>
  <c r="R32"/>
  <c r="Q32"/>
  <c r="C32"/>
  <c r="I32"/>
  <c r="L32"/>
  <c r="B32"/>
  <c r="H32"/>
  <c r="K32"/>
  <c r="F32"/>
  <c r="E32"/>
  <c r="O31"/>
  <c r="U31"/>
  <c r="X31"/>
  <c r="N31"/>
  <c r="T31"/>
  <c r="W31"/>
  <c r="R31"/>
  <c r="Q31"/>
  <c r="C31"/>
  <c r="I31"/>
  <c r="L31"/>
  <c r="B31"/>
  <c r="H31"/>
  <c r="K31"/>
  <c r="F31"/>
  <c r="E31"/>
  <c r="O30"/>
  <c r="U30"/>
  <c r="X30"/>
  <c r="N30"/>
  <c r="T30"/>
  <c r="W30"/>
  <c r="R30"/>
  <c r="Q30"/>
  <c r="C30"/>
  <c r="I30"/>
  <c r="L30"/>
  <c r="B30"/>
  <c r="H30"/>
  <c r="K30"/>
  <c r="F30"/>
  <c r="E30"/>
  <c r="O29"/>
  <c r="U29"/>
  <c r="X29"/>
  <c r="N29"/>
  <c r="T29"/>
  <c r="W29"/>
  <c r="R29"/>
  <c r="Q29"/>
  <c r="C29"/>
  <c r="I29"/>
  <c r="L29"/>
  <c r="B29"/>
  <c r="H29"/>
  <c r="K29"/>
  <c r="F29"/>
  <c r="E29"/>
  <c r="O28"/>
  <c r="U28"/>
  <c r="X28"/>
  <c r="N28"/>
  <c r="T28"/>
  <c r="W28"/>
  <c r="R28"/>
  <c r="Q28"/>
  <c r="C28"/>
  <c r="I28"/>
  <c r="L28"/>
  <c r="B28"/>
  <c r="H28"/>
  <c r="K28"/>
  <c r="F28"/>
  <c r="E28"/>
  <c r="O27"/>
  <c r="U27"/>
  <c r="X27"/>
  <c r="N27"/>
  <c r="T27"/>
  <c r="W27"/>
  <c r="R27"/>
  <c r="Q27"/>
  <c r="C27"/>
  <c r="I27"/>
  <c r="L27"/>
  <c r="B27"/>
  <c r="H27"/>
  <c r="K27"/>
  <c r="F27"/>
  <c r="E27"/>
  <c r="O26"/>
  <c r="U26"/>
  <c r="X26"/>
  <c r="N26"/>
  <c r="T26"/>
  <c r="W26"/>
  <c r="R26"/>
  <c r="Q26"/>
  <c r="C26"/>
  <c r="I26"/>
  <c r="L26"/>
  <c r="B26"/>
  <c r="H26"/>
  <c r="K26"/>
  <c r="F26"/>
  <c r="E26"/>
  <c r="O25"/>
  <c r="U25"/>
  <c r="X25"/>
  <c r="N25"/>
  <c r="T25"/>
  <c r="W25"/>
  <c r="R25"/>
  <c r="Q25"/>
  <c r="C25"/>
  <c r="I25"/>
  <c r="L25"/>
  <c r="B25"/>
  <c r="H25"/>
  <c r="K25"/>
  <c r="F25"/>
  <c r="E25"/>
  <c r="O24"/>
  <c r="U24"/>
  <c r="X24"/>
  <c r="N24"/>
  <c r="T24"/>
  <c r="W24"/>
  <c r="R24"/>
  <c r="Q24"/>
  <c r="C24"/>
  <c r="I24"/>
  <c r="L24"/>
  <c r="B24"/>
  <c r="H24"/>
  <c r="K24"/>
  <c r="F24"/>
  <c r="E24"/>
  <c r="O23"/>
  <c r="U23"/>
  <c r="X23"/>
  <c r="N23"/>
  <c r="T23"/>
  <c r="W23"/>
  <c r="R23"/>
  <c r="Q23"/>
  <c r="C23"/>
  <c r="I23"/>
  <c r="L23"/>
  <c r="B23"/>
  <c r="H23"/>
  <c r="K23"/>
  <c r="F23"/>
  <c r="E23"/>
  <c r="AA17"/>
  <c r="AJ17"/>
  <c r="AM17"/>
  <c r="Z17"/>
  <c r="AI17"/>
  <c r="AL17"/>
  <c r="AG17"/>
  <c r="AF17"/>
  <c r="AD17"/>
  <c r="AC17"/>
  <c r="O17"/>
  <c r="U17"/>
  <c r="X17"/>
  <c r="N17"/>
  <c r="T17"/>
  <c r="W17"/>
  <c r="R17"/>
  <c r="Q17"/>
  <c r="C17"/>
  <c r="I17"/>
  <c r="L17"/>
  <c r="B17"/>
  <c r="H17"/>
  <c r="K17"/>
  <c r="F17"/>
  <c r="E17"/>
  <c r="AA16"/>
  <c r="AJ16"/>
  <c r="AM16"/>
  <c r="Z16"/>
  <c r="AI16"/>
  <c r="AL16"/>
  <c r="AG16"/>
  <c r="AF16"/>
  <c r="AD16"/>
  <c r="AC16"/>
  <c r="O16"/>
  <c r="U16"/>
  <c r="X16"/>
  <c r="N16"/>
  <c r="T16"/>
  <c r="W16"/>
  <c r="R16"/>
  <c r="Q16"/>
  <c r="C16"/>
  <c r="I16"/>
  <c r="L16"/>
  <c r="B16"/>
  <c r="H16"/>
  <c r="K16"/>
  <c r="F16"/>
  <c r="E16"/>
  <c r="AA15"/>
  <c r="AJ15"/>
  <c r="AM15"/>
  <c r="Z15"/>
  <c r="AI15"/>
  <c r="AL15"/>
  <c r="AG15"/>
  <c r="AF15"/>
  <c r="AD15"/>
  <c r="AC15"/>
  <c r="O15"/>
  <c r="U15"/>
  <c r="X15"/>
  <c r="N15"/>
  <c r="T15"/>
  <c r="W15"/>
  <c r="R15"/>
  <c r="Q15"/>
  <c r="C15"/>
  <c r="I15"/>
  <c r="L15"/>
  <c r="B15"/>
  <c r="H15"/>
  <c r="K15"/>
  <c r="F15"/>
  <c r="E15"/>
  <c r="AA14"/>
  <c r="AJ14"/>
  <c r="AM14"/>
  <c r="Z14"/>
  <c r="AI14"/>
  <c r="AL14"/>
  <c r="AG14"/>
  <c r="AF14"/>
  <c r="AD14"/>
  <c r="AC14"/>
  <c r="O14"/>
  <c r="U14"/>
  <c r="X14"/>
  <c r="N14"/>
  <c r="T14"/>
  <c r="W14"/>
  <c r="R14"/>
  <c r="Q14"/>
  <c r="C14"/>
  <c r="I14"/>
  <c r="L14"/>
  <c r="B14"/>
  <c r="H14"/>
  <c r="K14"/>
  <c r="F14"/>
  <c r="E14"/>
  <c r="AA13"/>
  <c r="AJ13"/>
  <c r="AM13"/>
  <c r="Z13"/>
  <c r="AI13"/>
  <c r="AL13"/>
  <c r="AG13"/>
  <c r="AF13"/>
  <c r="AD13"/>
  <c r="AC13"/>
  <c r="O13"/>
  <c r="U13"/>
  <c r="X13"/>
  <c r="N13"/>
  <c r="T13"/>
  <c r="W13"/>
  <c r="R13"/>
  <c r="Q13"/>
  <c r="C13"/>
  <c r="I13"/>
  <c r="L13"/>
  <c r="B13"/>
  <c r="H13"/>
  <c r="K13"/>
  <c r="F13"/>
  <c r="E13"/>
  <c r="AA12"/>
  <c r="AJ12"/>
  <c r="AM12"/>
  <c r="Z12"/>
  <c r="AI12"/>
  <c r="AL12"/>
  <c r="AG12"/>
  <c r="AF12"/>
  <c r="AD12"/>
  <c r="AC12"/>
  <c r="O12"/>
  <c r="U12"/>
  <c r="X12"/>
  <c r="N12"/>
  <c r="T12"/>
  <c r="W12"/>
  <c r="R12"/>
  <c r="Q12"/>
  <c r="C12"/>
  <c r="I12"/>
  <c r="L12"/>
  <c r="B12"/>
  <c r="H12"/>
  <c r="K12"/>
  <c r="F12"/>
  <c r="E12"/>
  <c r="AA11"/>
  <c r="AJ11"/>
  <c r="AM11"/>
  <c r="Z11"/>
  <c r="AI11"/>
  <c r="AL11"/>
  <c r="AG11"/>
  <c r="AF11"/>
  <c r="AD11"/>
  <c r="AC11"/>
  <c r="O11"/>
  <c r="U11"/>
  <c r="X11"/>
  <c r="N11"/>
  <c r="T11"/>
  <c r="W11"/>
  <c r="R11"/>
  <c r="Q11"/>
  <c r="C11"/>
  <c r="I11"/>
  <c r="L11"/>
  <c r="B11"/>
  <c r="H11"/>
  <c r="K11"/>
  <c r="F11"/>
  <c r="E11"/>
  <c r="AA10"/>
  <c r="AJ10"/>
  <c r="AM10"/>
  <c r="Z10"/>
  <c r="AI10"/>
  <c r="AL10"/>
  <c r="AG10"/>
  <c r="AF10"/>
  <c r="AD10"/>
  <c r="AC10"/>
  <c r="O10"/>
  <c r="U10"/>
  <c r="X10"/>
  <c r="N10"/>
  <c r="T10"/>
  <c r="W10"/>
  <c r="R10"/>
  <c r="Q10"/>
  <c r="C10"/>
  <c r="I10"/>
  <c r="L10"/>
  <c r="B10"/>
  <c r="H10"/>
  <c r="K10"/>
  <c r="F10"/>
  <c r="E10"/>
  <c r="AA9"/>
  <c r="AJ9"/>
  <c r="AM9"/>
  <c r="Z9"/>
  <c r="AI9"/>
  <c r="AL9"/>
  <c r="AG9"/>
  <c r="AF9"/>
  <c r="AD9"/>
  <c r="AC9"/>
  <c r="O9"/>
  <c r="U9"/>
  <c r="X9"/>
  <c r="N9"/>
  <c r="T9"/>
  <c r="W9"/>
  <c r="R9"/>
  <c r="Q9"/>
  <c r="C9"/>
  <c r="I9"/>
  <c r="L9"/>
  <c r="B9"/>
  <c r="H9"/>
  <c r="K9"/>
  <c r="F9"/>
  <c r="E9"/>
  <c r="AA8"/>
  <c r="AJ8"/>
  <c r="AM8"/>
  <c r="Z8"/>
  <c r="AI8"/>
  <c r="AL8"/>
  <c r="AG8"/>
  <c r="AF8"/>
  <c r="AD8"/>
  <c r="AC8"/>
  <c r="O8"/>
  <c r="U8"/>
  <c r="X8"/>
  <c r="N8"/>
  <c r="T8"/>
  <c r="W8"/>
  <c r="R8"/>
  <c r="Q8"/>
  <c r="C8"/>
  <c r="I8"/>
  <c r="L8"/>
  <c r="B8"/>
  <c r="H8"/>
  <c r="K8"/>
  <c r="F8"/>
  <c r="E8"/>
  <c r="AA7"/>
  <c r="AJ7"/>
  <c r="AM7"/>
  <c r="Z7"/>
  <c r="AI7"/>
  <c r="AL7"/>
  <c r="AG7"/>
  <c r="AF7"/>
  <c r="AD7"/>
  <c r="AC7"/>
  <c r="O7"/>
  <c r="U7"/>
  <c r="X7"/>
  <c r="N7"/>
  <c r="T7"/>
  <c r="W7"/>
  <c r="R7"/>
  <c r="Q7"/>
  <c r="C7"/>
  <c r="I7"/>
  <c r="L7"/>
  <c r="B7"/>
  <c r="H7"/>
  <c r="K7"/>
  <c r="F7"/>
  <c r="E7"/>
  <c r="D67"/>
  <c r="J67"/>
  <c r="M67"/>
  <c r="G67"/>
  <c r="D66"/>
  <c r="J66"/>
  <c r="M66"/>
  <c r="G66"/>
  <c r="D65"/>
  <c r="J65"/>
  <c r="M65"/>
  <c r="G65"/>
  <c r="D64"/>
  <c r="J64"/>
  <c r="M64"/>
  <c r="G64"/>
  <c r="D63"/>
  <c r="J63"/>
  <c r="M63"/>
  <c r="G63"/>
  <c r="D62"/>
  <c r="J62"/>
  <c r="M62"/>
  <c r="G62"/>
  <c r="D61"/>
  <c r="J61"/>
  <c r="M61"/>
  <c r="G61"/>
  <c r="D60"/>
  <c r="J60"/>
  <c r="M60"/>
  <c r="G60"/>
  <c r="D59"/>
  <c r="J59"/>
  <c r="M59"/>
  <c r="G59"/>
  <c r="D58"/>
  <c r="J58"/>
  <c r="M58"/>
  <c r="G58"/>
  <c r="D57"/>
  <c r="J57"/>
  <c r="M57"/>
  <c r="G57"/>
  <c r="D51"/>
  <c r="J51"/>
  <c r="M51"/>
  <c r="G51"/>
  <c r="D50"/>
  <c r="J50"/>
  <c r="M50"/>
  <c r="G50"/>
  <c r="D49"/>
  <c r="J49"/>
  <c r="M49"/>
  <c r="G49"/>
  <c r="D48"/>
  <c r="J48"/>
  <c r="M48"/>
  <c r="G48"/>
  <c r="D47"/>
  <c r="J47"/>
  <c r="M47"/>
  <c r="G47"/>
  <c r="D46"/>
  <c r="J46"/>
  <c r="M46"/>
  <c r="G46"/>
  <c r="D45"/>
  <c r="J45"/>
  <c r="M45"/>
  <c r="G45"/>
  <c r="D44"/>
  <c r="J44"/>
  <c r="M44"/>
  <c r="G44"/>
  <c r="D43"/>
  <c r="J43"/>
  <c r="M43"/>
  <c r="G43"/>
  <c r="D42"/>
  <c r="J42"/>
  <c r="M42"/>
  <c r="G42"/>
  <c r="D41"/>
  <c r="J41"/>
  <c r="M41"/>
  <c r="G41"/>
  <c r="P33"/>
  <c r="V33"/>
  <c r="Y33"/>
  <c r="S33"/>
  <c r="D33"/>
  <c r="J33"/>
  <c r="M33"/>
  <c r="G33"/>
  <c r="P32"/>
  <c r="V32"/>
  <c r="Y32"/>
  <c r="S32"/>
  <c r="D32"/>
  <c r="J32"/>
  <c r="M32"/>
  <c r="G32"/>
  <c r="P31"/>
  <c r="V31"/>
  <c r="Y31"/>
  <c r="S31"/>
  <c r="D31"/>
  <c r="J31"/>
  <c r="M31"/>
  <c r="G31"/>
  <c r="P30"/>
  <c r="V30"/>
  <c r="Y30"/>
  <c r="S30"/>
  <c r="D30"/>
  <c r="J30"/>
  <c r="M30"/>
  <c r="G30"/>
  <c r="P29"/>
  <c r="V29"/>
  <c r="Y29"/>
  <c r="S29"/>
  <c r="D29"/>
  <c r="J29"/>
  <c r="M29"/>
  <c r="G29"/>
  <c r="P28"/>
  <c r="V28"/>
  <c r="Y28"/>
  <c r="S28"/>
  <c r="D28"/>
  <c r="J28"/>
  <c r="M28"/>
  <c r="G28"/>
  <c r="P27"/>
  <c r="V27"/>
  <c r="Y27"/>
  <c r="S27"/>
  <c r="D27"/>
  <c r="J27"/>
  <c r="M27"/>
  <c r="G27"/>
  <c r="P26"/>
  <c r="V26"/>
  <c r="Y26"/>
  <c r="S26"/>
  <c r="D26"/>
  <c r="J26"/>
  <c r="M26"/>
  <c r="G26"/>
  <c r="P25"/>
  <c r="V25"/>
  <c r="Y25"/>
  <c r="S25"/>
  <c r="D25"/>
  <c r="J25"/>
  <c r="M25"/>
  <c r="G25"/>
  <c r="P24"/>
  <c r="V24"/>
  <c r="Y24"/>
  <c r="S24"/>
  <c r="D24"/>
  <c r="J24"/>
  <c r="M24"/>
  <c r="G24"/>
  <c r="P23"/>
  <c r="V23"/>
  <c r="Y23"/>
  <c r="S23"/>
  <c r="D23"/>
  <c r="J23"/>
  <c r="M23"/>
  <c r="G23"/>
  <c r="AB17"/>
  <c r="AK17"/>
  <c r="AN17"/>
  <c r="AH17"/>
  <c r="AE17"/>
  <c r="P17"/>
  <c r="V17"/>
  <c r="Y17"/>
  <c r="S17"/>
  <c r="D17"/>
  <c r="J17"/>
  <c r="M17"/>
  <c r="G17"/>
  <c r="AB16"/>
  <c r="AK16"/>
  <c r="AN16"/>
  <c r="AH16"/>
  <c r="AE16"/>
  <c r="P16"/>
  <c r="V16"/>
  <c r="Y16"/>
  <c r="S16"/>
  <c r="D16"/>
  <c r="J16"/>
  <c r="M16"/>
  <c r="G16"/>
  <c r="AB15"/>
  <c r="AK15"/>
  <c r="AN15"/>
  <c r="AH15"/>
  <c r="AE15"/>
  <c r="P15"/>
  <c r="V15"/>
  <c r="Y15"/>
  <c r="S15"/>
  <c r="D15"/>
  <c r="J15"/>
  <c r="M15"/>
  <c r="G15"/>
  <c r="AB14"/>
  <c r="AK14"/>
  <c r="AN14"/>
  <c r="AH14"/>
  <c r="AE14"/>
  <c r="P14"/>
  <c r="V14"/>
  <c r="Y14"/>
  <c r="S14"/>
  <c r="D14"/>
  <c r="J14"/>
  <c r="M14"/>
  <c r="G14"/>
  <c r="AB13"/>
  <c r="AK13"/>
  <c r="AN13"/>
  <c r="AH13"/>
  <c r="AE13"/>
  <c r="P13"/>
  <c r="V13"/>
  <c r="Y13"/>
  <c r="S13"/>
  <c r="D13"/>
  <c r="J13"/>
  <c r="M13"/>
  <c r="G13"/>
  <c r="AB12"/>
  <c r="AK12"/>
  <c r="AN12"/>
  <c r="AH12"/>
  <c r="AE12"/>
  <c r="P12"/>
  <c r="V12"/>
  <c r="Y12"/>
  <c r="S12"/>
  <c r="D12"/>
  <c r="J12"/>
  <c r="M12"/>
  <c r="G12"/>
  <c r="AB11"/>
  <c r="AK11"/>
  <c r="AN11"/>
  <c r="AH11"/>
  <c r="AE11"/>
  <c r="P11"/>
  <c r="V11"/>
  <c r="Y11"/>
  <c r="S11"/>
  <c r="D11"/>
  <c r="J11"/>
  <c r="M11"/>
  <c r="G11"/>
  <c r="AB10"/>
  <c r="AK10"/>
  <c r="AN10"/>
  <c r="AH10"/>
  <c r="AE10"/>
  <c r="P10"/>
  <c r="V10"/>
  <c r="Y10"/>
  <c r="S10"/>
  <c r="D10"/>
  <c r="J10"/>
  <c r="M10"/>
  <c r="G10"/>
  <c r="AB9"/>
  <c r="AK9"/>
  <c r="AN9"/>
  <c r="AH9"/>
  <c r="AE9"/>
  <c r="P9"/>
  <c r="V9"/>
  <c r="Y9"/>
  <c r="S9"/>
  <c r="D9"/>
  <c r="J9"/>
  <c r="M9"/>
  <c r="G9"/>
  <c r="AB8"/>
  <c r="AK8"/>
  <c r="AN8"/>
  <c r="AH8"/>
  <c r="AE8"/>
  <c r="P8"/>
  <c r="V8"/>
  <c r="Y8"/>
  <c r="S8"/>
  <c r="D8"/>
  <c r="J8"/>
  <c r="M8"/>
  <c r="G8"/>
  <c r="AB7"/>
  <c r="AK7"/>
  <c r="AN7"/>
  <c r="AH7"/>
  <c r="AE7"/>
  <c r="P7"/>
  <c r="V7"/>
  <c r="Y7"/>
  <c r="S7"/>
  <c r="D7"/>
  <c r="J7"/>
  <c r="M7"/>
  <c r="G7"/>
  <c r="L17" i="55"/>
  <c r="K17"/>
  <c r="I17"/>
  <c r="H17"/>
  <c r="F17"/>
  <c r="E17"/>
  <c r="C17"/>
  <c r="B17"/>
  <c r="L16"/>
  <c r="K16"/>
  <c r="I16"/>
  <c r="H16"/>
  <c r="F16"/>
  <c r="E16"/>
  <c r="C16"/>
  <c r="B16"/>
  <c r="L15"/>
  <c r="K15"/>
  <c r="I15"/>
  <c r="H15"/>
  <c r="F15"/>
  <c r="E15"/>
  <c r="C15"/>
  <c r="B15"/>
  <c r="L14"/>
  <c r="K14"/>
  <c r="I14"/>
  <c r="H14"/>
  <c r="F14"/>
  <c r="E14"/>
  <c r="C14"/>
  <c r="B14"/>
  <c r="L13"/>
  <c r="K13"/>
  <c r="I13"/>
  <c r="H13"/>
  <c r="F13"/>
  <c r="E13"/>
  <c r="C13"/>
  <c r="B13"/>
  <c r="L12"/>
  <c r="K12"/>
  <c r="I12"/>
  <c r="H12"/>
  <c r="F12"/>
  <c r="E12"/>
  <c r="C12"/>
  <c r="B12"/>
  <c r="L11"/>
  <c r="K11"/>
  <c r="I11"/>
  <c r="H11"/>
  <c r="F11"/>
  <c r="E11"/>
  <c r="C11"/>
  <c r="B11"/>
  <c r="L10"/>
  <c r="K10"/>
  <c r="I10"/>
  <c r="H10"/>
  <c r="F10"/>
  <c r="E10"/>
  <c r="C10"/>
  <c r="B10"/>
  <c r="L9"/>
  <c r="K9"/>
  <c r="I9"/>
  <c r="H9"/>
  <c r="F9"/>
  <c r="E9"/>
  <c r="C9"/>
  <c r="B9"/>
  <c r="L8"/>
  <c r="K8"/>
  <c r="I8"/>
  <c r="H8"/>
  <c r="F8"/>
  <c r="E8"/>
  <c r="C8"/>
  <c r="B8"/>
  <c r="L7"/>
  <c r="K7"/>
  <c r="I7"/>
  <c r="H7"/>
  <c r="F7"/>
  <c r="E7"/>
  <c r="C7"/>
  <c r="B7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J12"/>
  <c r="G12"/>
  <c r="D12"/>
  <c r="M11"/>
  <c r="J11"/>
  <c r="G11"/>
  <c r="D11"/>
  <c r="M10"/>
  <c r="J10"/>
  <c r="G10"/>
  <c r="D10"/>
  <c r="M9"/>
  <c r="J9"/>
  <c r="G9"/>
  <c r="D9"/>
  <c r="M8"/>
  <c r="J8"/>
  <c r="G8"/>
  <c r="D8"/>
  <c r="M7"/>
  <c r="J7"/>
  <c r="G7"/>
  <c r="D7"/>
  <c r="L18" i="57"/>
  <c r="K18"/>
  <c r="I18"/>
  <c r="H18"/>
  <c r="F18"/>
  <c r="E18"/>
  <c r="C18"/>
  <c r="B18"/>
  <c r="L17"/>
  <c r="K17"/>
  <c r="I17"/>
  <c r="H17"/>
  <c r="F17"/>
  <c r="E17"/>
  <c r="C17"/>
  <c r="B17"/>
  <c r="L16"/>
  <c r="K16"/>
  <c r="I16"/>
  <c r="H16"/>
  <c r="F16"/>
  <c r="E16"/>
  <c r="C16"/>
  <c r="B16"/>
  <c r="L15"/>
  <c r="K15"/>
  <c r="I15"/>
  <c r="H15"/>
  <c r="F15"/>
  <c r="E15"/>
  <c r="C15"/>
  <c r="B15"/>
  <c r="L14"/>
  <c r="K14"/>
  <c r="I14"/>
  <c r="H14"/>
  <c r="F14"/>
  <c r="E14"/>
  <c r="C14"/>
  <c r="B14"/>
  <c r="L13"/>
  <c r="K13"/>
  <c r="I13"/>
  <c r="H13"/>
  <c r="F13"/>
  <c r="E13"/>
  <c r="C13"/>
  <c r="B13"/>
  <c r="L12"/>
  <c r="K12"/>
  <c r="I12"/>
  <c r="H12"/>
  <c r="F12"/>
  <c r="E12"/>
  <c r="C12"/>
  <c r="B12"/>
  <c r="L11"/>
  <c r="K11"/>
  <c r="I11"/>
  <c r="H11"/>
  <c r="F11"/>
  <c r="E11"/>
  <c r="C11"/>
  <c r="B11"/>
  <c r="L10"/>
  <c r="K10"/>
  <c r="I10"/>
  <c r="H10"/>
  <c r="F10"/>
  <c r="E10"/>
  <c r="C10"/>
  <c r="B10"/>
  <c r="L9"/>
  <c r="K9"/>
  <c r="I9"/>
  <c r="H9"/>
  <c r="F9"/>
  <c r="E9"/>
  <c r="C9"/>
  <c r="B9"/>
  <c r="L8"/>
  <c r="K8"/>
  <c r="I8"/>
  <c r="H8"/>
  <c r="F8"/>
  <c r="E8"/>
  <c r="C8"/>
  <c r="B8"/>
  <c r="M18"/>
  <c r="J18"/>
  <c r="G18"/>
  <c r="D18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J12"/>
  <c r="G12"/>
  <c r="D12"/>
  <c r="M11"/>
  <c r="J11"/>
  <c r="G11"/>
  <c r="D11"/>
  <c r="M10"/>
  <c r="J10"/>
  <c r="G10"/>
  <c r="D10"/>
  <c r="M9"/>
  <c r="J9"/>
  <c r="G9"/>
  <c r="D9"/>
  <c r="M8"/>
  <c r="J8"/>
  <c r="G8"/>
  <c r="D8"/>
  <c r="U17" i="70"/>
  <c r="T17"/>
  <c r="R17"/>
  <c r="Q17"/>
  <c r="O17"/>
  <c r="N17"/>
  <c r="L17"/>
  <c r="K17"/>
  <c r="I17"/>
  <c r="H17"/>
  <c r="F17"/>
  <c r="E17"/>
  <c r="C17"/>
  <c r="B17"/>
  <c r="U16"/>
  <c r="T16"/>
  <c r="R16"/>
  <c r="Q16"/>
  <c r="O16"/>
  <c r="N16"/>
  <c r="L16"/>
  <c r="K16"/>
  <c r="I16"/>
  <c r="H16"/>
  <c r="F16"/>
  <c r="E16"/>
  <c r="C16"/>
  <c r="B16"/>
  <c r="U15"/>
  <c r="T15"/>
  <c r="R15"/>
  <c r="Q15"/>
  <c r="O15"/>
  <c r="N15"/>
  <c r="L15"/>
  <c r="K15"/>
  <c r="I15"/>
  <c r="H15"/>
  <c r="F15"/>
  <c r="E15"/>
  <c r="C15"/>
  <c r="B15"/>
  <c r="U14"/>
  <c r="T14"/>
  <c r="R14"/>
  <c r="Q14"/>
  <c r="O14"/>
  <c r="N14"/>
  <c r="L14"/>
  <c r="K14"/>
  <c r="I14"/>
  <c r="H14"/>
  <c r="F14"/>
  <c r="E14"/>
  <c r="C14"/>
  <c r="B14"/>
  <c r="U13"/>
  <c r="T13"/>
  <c r="R13"/>
  <c r="Q13"/>
  <c r="O13"/>
  <c r="N13"/>
  <c r="L13"/>
  <c r="K13"/>
  <c r="I13"/>
  <c r="H13"/>
  <c r="F13"/>
  <c r="E13"/>
  <c r="C13"/>
  <c r="B13"/>
  <c r="U12"/>
  <c r="T12"/>
  <c r="R12"/>
  <c r="Q12"/>
  <c r="O12"/>
  <c r="N12"/>
  <c r="L12"/>
  <c r="K12"/>
  <c r="I12"/>
  <c r="H12"/>
  <c r="F12"/>
  <c r="E12"/>
  <c r="C12"/>
  <c r="B12"/>
  <c r="U11"/>
  <c r="T11"/>
  <c r="R11"/>
  <c r="Q11"/>
  <c r="O11"/>
  <c r="N11"/>
  <c r="L11"/>
  <c r="K11"/>
  <c r="I11"/>
  <c r="H11"/>
  <c r="F11"/>
  <c r="E11"/>
  <c r="C11"/>
  <c r="B11"/>
  <c r="U10"/>
  <c r="T10"/>
  <c r="R10"/>
  <c r="Q10"/>
  <c r="O10"/>
  <c r="N10"/>
  <c r="L10"/>
  <c r="K10"/>
  <c r="I10"/>
  <c r="H10"/>
  <c r="F10"/>
  <c r="E10"/>
  <c r="C10"/>
  <c r="B10"/>
  <c r="U9"/>
  <c r="T9"/>
  <c r="R9"/>
  <c r="Q9"/>
  <c r="O9"/>
  <c r="N9"/>
  <c r="L9"/>
  <c r="K9"/>
  <c r="I9"/>
  <c r="H9"/>
  <c r="F9"/>
  <c r="E9"/>
  <c r="C9"/>
  <c r="B9"/>
  <c r="U8"/>
  <c r="T8"/>
  <c r="R8"/>
  <c r="Q8"/>
  <c r="O8"/>
  <c r="N8"/>
  <c r="L8"/>
  <c r="K8"/>
  <c r="I8"/>
  <c r="H8"/>
  <c r="F8"/>
  <c r="E8"/>
  <c r="C8"/>
  <c r="B8"/>
  <c r="U7"/>
  <c r="T7"/>
  <c r="R7"/>
  <c r="Q7"/>
  <c r="O7"/>
  <c r="N7"/>
  <c r="L7"/>
  <c r="K7"/>
  <c r="I7"/>
  <c r="H7"/>
  <c r="F7"/>
  <c r="E7"/>
  <c r="C7"/>
  <c r="B7"/>
  <c r="V17"/>
  <c r="S17"/>
  <c r="P17"/>
  <c r="M17"/>
  <c r="J17"/>
  <c r="G17"/>
  <c r="D17"/>
  <c r="V16"/>
  <c r="S16"/>
  <c r="P16"/>
  <c r="M16"/>
  <c r="J16"/>
  <c r="G16"/>
  <c r="D16"/>
  <c r="V15"/>
  <c r="S15"/>
  <c r="P15"/>
  <c r="M15"/>
  <c r="J15"/>
  <c r="G15"/>
  <c r="D15"/>
  <c r="V14"/>
  <c r="S14"/>
  <c r="P14"/>
  <c r="M14"/>
  <c r="J14"/>
  <c r="G14"/>
  <c r="D14"/>
  <c r="V13"/>
  <c r="S13"/>
  <c r="P13"/>
  <c r="M13"/>
  <c r="J13"/>
  <c r="G13"/>
  <c r="D13"/>
  <c r="V12"/>
  <c r="S12"/>
  <c r="P12"/>
  <c r="M12"/>
  <c r="J12"/>
  <c r="G12"/>
  <c r="D12"/>
  <c r="V11"/>
  <c r="S11"/>
  <c r="P11"/>
  <c r="M11"/>
  <c r="J11"/>
  <c r="G11"/>
  <c r="D11"/>
  <c r="V10"/>
  <c r="S10"/>
  <c r="P10"/>
  <c r="M10"/>
  <c r="J10"/>
  <c r="G10"/>
  <c r="D10"/>
  <c r="V9"/>
  <c r="S9"/>
  <c r="P9"/>
  <c r="M9"/>
  <c r="J9"/>
  <c r="G9"/>
  <c r="D9"/>
  <c r="V8"/>
  <c r="S8"/>
  <c r="P8"/>
  <c r="M8"/>
  <c r="J8"/>
  <c r="G8"/>
  <c r="D8"/>
  <c r="V7"/>
  <c r="S7"/>
  <c r="P7"/>
  <c r="M7"/>
  <c r="J7"/>
  <c r="G7"/>
  <c r="D7"/>
  <c r="X18" i="62"/>
  <c r="W18"/>
  <c r="U18"/>
  <c r="T18"/>
  <c r="R18"/>
  <c r="Q18"/>
  <c r="O18"/>
  <c r="N18"/>
  <c r="L18"/>
  <c r="K18"/>
  <c r="I18"/>
  <c r="H18"/>
  <c r="F18"/>
  <c r="E18"/>
  <c r="C18"/>
  <c r="B18"/>
  <c r="X17"/>
  <c r="W17"/>
  <c r="U17"/>
  <c r="T17"/>
  <c r="R17"/>
  <c r="Q17"/>
  <c r="O17"/>
  <c r="N17"/>
  <c r="L17"/>
  <c r="K17"/>
  <c r="I17"/>
  <c r="H17"/>
  <c r="F17"/>
  <c r="E17"/>
  <c r="C17"/>
  <c r="B17"/>
  <c r="X16"/>
  <c r="W16"/>
  <c r="U16"/>
  <c r="T16"/>
  <c r="R16"/>
  <c r="Q16"/>
  <c r="O16"/>
  <c r="N16"/>
  <c r="L16"/>
  <c r="K16"/>
  <c r="I16"/>
  <c r="H16"/>
  <c r="F16"/>
  <c r="E16"/>
  <c r="C16"/>
  <c r="B16"/>
  <c r="X15"/>
  <c r="W15"/>
  <c r="U15"/>
  <c r="T15"/>
  <c r="R15"/>
  <c r="Q15"/>
  <c r="O15"/>
  <c r="N15"/>
  <c r="L15"/>
  <c r="K15"/>
  <c r="I15"/>
  <c r="H15"/>
  <c r="F15"/>
  <c r="E15"/>
  <c r="C15"/>
  <c r="B15"/>
  <c r="X14"/>
  <c r="W14"/>
  <c r="U14"/>
  <c r="T14"/>
  <c r="R14"/>
  <c r="Q14"/>
  <c r="O14"/>
  <c r="N14"/>
  <c r="L14"/>
  <c r="K14"/>
  <c r="I14"/>
  <c r="H14"/>
  <c r="F14"/>
  <c r="E14"/>
  <c r="C14"/>
  <c r="B14"/>
  <c r="X13"/>
  <c r="W13"/>
  <c r="U13"/>
  <c r="T13"/>
  <c r="R13"/>
  <c r="Q13"/>
  <c r="O13"/>
  <c r="N13"/>
  <c r="L13"/>
  <c r="K13"/>
  <c r="I13"/>
  <c r="H13"/>
  <c r="F13"/>
  <c r="E13"/>
  <c r="C13"/>
  <c r="B13"/>
  <c r="X12"/>
  <c r="W12"/>
  <c r="U12"/>
  <c r="T12"/>
  <c r="R12"/>
  <c r="Q12"/>
  <c r="O12"/>
  <c r="N12"/>
  <c r="L12"/>
  <c r="K12"/>
  <c r="I12"/>
  <c r="H12"/>
  <c r="F12"/>
  <c r="E12"/>
  <c r="C12"/>
  <c r="B12"/>
  <c r="X11"/>
  <c r="W11"/>
  <c r="U11"/>
  <c r="T11"/>
  <c r="R11"/>
  <c r="Q11"/>
  <c r="O11"/>
  <c r="N11"/>
  <c r="L11"/>
  <c r="K11"/>
  <c r="I11"/>
  <c r="H11"/>
  <c r="F11"/>
  <c r="E11"/>
  <c r="C11"/>
  <c r="B11"/>
  <c r="X10"/>
  <c r="W10"/>
  <c r="U10"/>
  <c r="T10"/>
  <c r="R10"/>
  <c r="Q10"/>
  <c r="O10"/>
  <c r="N10"/>
  <c r="L10"/>
  <c r="K10"/>
  <c r="I10"/>
  <c r="H10"/>
  <c r="F10"/>
  <c r="E10"/>
  <c r="C10"/>
  <c r="B10"/>
  <c r="X9"/>
  <c r="W9"/>
  <c r="U9"/>
  <c r="T9"/>
  <c r="R9"/>
  <c r="Q9"/>
  <c r="O9"/>
  <c r="N9"/>
  <c r="L9"/>
  <c r="K9"/>
  <c r="I9"/>
  <c r="H9"/>
  <c r="F9"/>
  <c r="E9"/>
  <c r="C9"/>
  <c r="B9"/>
  <c r="X7"/>
  <c r="X8"/>
  <c r="W7"/>
  <c r="W8"/>
  <c r="U7"/>
  <c r="U8"/>
  <c r="T7"/>
  <c r="T8"/>
  <c r="R7"/>
  <c r="R8"/>
  <c r="Q7"/>
  <c r="Q8"/>
  <c r="O7"/>
  <c r="O8"/>
  <c r="N7"/>
  <c r="N8"/>
  <c r="L7"/>
  <c r="L8"/>
  <c r="K7"/>
  <c r="K8"/>
  <c r="I7"/>
  <c r="I8"/>
  <c r="H7"/>
  <c r="H8"/>
  <c r="F7"/>
  <c r="F8"/>
  <c r="E7"/>
  <c r="E8"/>
  <c r="C7"/>
  <c r="C8"/>
  <c r="B7"/>
  <c r="B8"/>
  <c r="Y18"/>
  <c r="V18"/>
  <c r="S18"/>
  <c r="P18"/>
  <c r="M18"/>
  <c r="J18"/>
  <c r="G18"/>
  <c r="D18"/>
  <c r="Y17"/>
  <c r="V17"/>
  <c r="S17"/>
  <c r="P17"/>
  <c r="M17"/>
  <c r="J17"/>
  <c r="G17"/>
  <c r="D17"/>
  <c r="Y16"/>
  <c r="V16"/>
  <c r="S16"/>
  <c r="P16"/>
  <c r="M16"/>
  <c r="J16"/>
  <c r="G16"/>
  <c r="D16"/>
  <c r="Y15"/>
  <c r="V15"/>
  <c r="S15"/>
  <c r="P15"/>
  <c r="M15"/>
  <c r="J15"/>
  <c r="G15"/>
  <c r="D15"/>
  <c r="Y14"/>
  <c r="V14"/>
  <c r="S14"/>
  <c r="P14"/>
  <c r="M14"/>
  <c r="J14"/>
  <c r="G14"/>
  <c r="D14"/>
  <c r="Y13"/>
  <c r="V13"/>
  <c r="S13"/>
  <c r="P13"/>
  <c r="M13"/>
  <c r="J13"/>
  <c r="G13"/>
  <c r="D13"/>
  <c r="Y12"/>
  <c r="V12"/>
  <c r="S12"/>
  <c r="P12"/>
  <c r="M12"/>
  <c r="J12"/>
  <c r="G12"/>
  <c r="D12"/>
  <c r="Y11"/>
  <c r="V11"/>
  <c r="S11"/>
  <c r="P11"/>
  <c r="M11"/>
  <c r="J11"/>
  <c r="G11"/>
  <c r="D11"/>
  <c r="Y10"/>
  <c r="V10"/>
  <c r="S10"/>
  <c r="P10"/>
  <c r="M10"/>
  <c r="J10"/>
  <c r="G10"/>
  <c r="D10"/>
  <c r="Y9"/>
  <c r="V9"/>
  <c r="S9"/>
  <c r="P9"/>
  <c r="M9"/>
  <c r="J9"/>
  <c r="G9"/>
  <c r="D9"/>
  <c r="Y7"/>
  <c r="Y8"/>
  <c r="V7"/>
  <c r="V8"/>
  <c r="S7"/>
  <c r="S8"/>
  <c r="P7"/>
  <c r="P8"/>
  <c r="M7"/>
  <c r="M8"/>
  <c r="J7"/>
  <c r="J8"/>
  <c r="G7"/>
  <c r="G8"/>
  <c r="D7"/>
  <c r="D8"/>
  <c r="H8" i="60"/>
  <c r="X18"/>
  <c r="W18"/>
  <c r="U18"/>
  <c r="T18"/>
  <c r="R18"/>
  <c r="Q18"/>
  <c r="O18"/>
  <c r="N18"/>
  <c r="L18"/>
  <c r="K18"/>
  <c r="I18"/>
  <c r="H18"/>
  <c r="F18"/>
  <c r="E18"/>
  <c r="C18"/>
  <c r="B18"/>
  <c r="X17"/>
  <c r="W17"/>
  <c r="U17"/>
  <c r="T17"/>
  <c r="R17"/>
  <c r="Q17"/>
  <c r="O17"/>
  <c r="N17"/>
  <c r="L17"/>
  <c r="K17"/>
  <c r="I17"/>
  <c r="H17"/>
  <c r="F17"/>
  <c r="E17"/>
  <c r="C17"/>
  <c r="B17"/>
  <c r="X16"/>
  <c r="W16"/>
  <c r="U16"/>
  <c r="T16"/>
  <c r="R16"/>
  <c r="Q16"/>
  <c r="O16"/>
  <c r="N16"/>
  <c r="L16"/>
  <c r="K16"/>
  <c r="I16"/>
  <c r="H16"/>
  <c r="F16"/>
  <c r="E16"/>
  <c r="C16"/>
  <c r="B16"/>
  <c r="X15"/>
  <c r="W15"/>
  <c r="U15"/>
  <c r="T15"/>
  <c r="R15"/>
  <c r="Q15"/>
  <c r="O15"/>
  <c r="N15"/>
  <c r="L15"/>
  <c r="K15"/>
  <c r="I15"/>
  <c r="H15"/>
  <c r="F15"/>
  <c r="E15"/>
  <c r="C15"/>
  <c r="B15"/>
  <c r="X14"/>
  <c r="W14"/>
  <c r="U14"/>
  <c r="T14"/>
  <c r="R14"/>
  <c r="Q14"/>
  <c r="O14"/>
  <c r="N14"/>
  <c r="L14"/>
  <c r="K14"/>
  <c r="I14"/>
  <c r="H14"/>
  <c r="F14"/>
  <c r="E14"/>
  <c r="C14"/>
  <c r="B14"/>
  <c r="X13"/>
  <c r="W13"/>
  <c r="U13"/>
  <c r="T13"/>
  <c r="R13"/>
  <c r="Q13"/>
  <c r="O13"/>
  <c r="N13"/>
  <c r="L13"/>
  <c r="K13"/>
  <c r="I13"/>
  <c r="H13"/>
  <c r="F13"/>
  <c r="E13"/>
  <c r="C13"/>
  <c r="B13"/>
  <c r="X12"/>
  <c r="W12"/>
  <c r="U12"/>
  <c r="T12"/>
  <c r="R12"/>
  <c r="Q12"/>
  <c r="O12"/>
  <c r="N12"/>
  <c r="L12"/>
  <c r="K12"/>
  <c r="I12"/>
  <c r="H12"/>
  <c r="F12"/>
  <c r="E12"/>
  <c r="C12"/>
  <c r="B12"/>
  <c r="X11"/>
  <c r="W11"/>
  <c r="U11"/>
  <c r="T11"/>
  <c r="R11"/>
  <c r="Q11"/>
  <c r="O11"/>
  <c r="N11"/>
  <c r="L11"/>
  <c r="K11"/>
  <c r="I11"/>
  <c r="H11"/>
  <c r="F11"/>
  <c r="E11"/>
  <c r="C11"/>
  <c r="B11"/>
  <c r="X10"/>
  <c r="W10"/>
  <c r="U10"/>
  <c r="T10"/>
  <c r="R10"/>
  <c r="Q10"/>
  <c r="O10"/>
  <c r="N10"/>
  <c r="L10"/>
  <c r="K10"/>
  <c r="I10"/>
  <c r="H10"/>
  <c r="F10"/>
  <c r="E10"/>
  <c r="C10"/>
  <c r="B10"/>
  <c r="X9"/>
  <c r="W9"/>
  <c r="U9"/>
  <c r="T9"/>
  <c r="R9"/>
  <c r="Q9"/>
  <c r="O9"/>
  <c r="N9"/>
  <c r="L9"/>
  <c r="K9"/>
  <c r="I9"/>
  <c r="H9"/>
  <c r="F9"/>
  <c r="E9"/>
  <c r="C9"/>
  <c r="B9"/>
  <c r="X7"/>
  <c r="X8"/>
  <c r="W7"/>
  <c r="W8"/>
  <c r="U7"/>
  <c r="U8"/>
  <c r="T7"/>
  <c r="T8"/>
  <c r="R7"/>
  <c r="R8"/>
  <c r="Q7"/>
  <c r="Q8"/>
  <c r="O7"/>
  <c r="O8"/>
  <c r="N7"/>
  <c r="N8"/>
  <c r="L7"/>
  <c r="L8"/>
  <c r="K7"/>
  <c r="K8"/>
  <c r="I7"/>
  <c r="I8"/>
  <c r="F7"/>
  <c r="F8"/>
  <c r="E7"/>
  <c r="E8"/>
  <c r="C7"/>
  <c r="C8"/>
  <c r="B7"/>
  <c r="B8"/>
  <c r="H7"/>
  <c r="Y18"/>
  <c r="V18"/>
  <c r="S18"/>
  <c r="P18"/>
  <c r="M18"/>
  <c r="J18"/>
  <c r="G18"/>
  <c r="D18"/>
  <c r="Y17"/>
  <c r="V17"/>
  <c r="S17"/>
  <c r="P17"/>
  <c r="M17"/>
  <c r="J17"/>
  <c r="G17"/>
  <c r="D17"/>
  <c r="Y16"/>
  <c r="V16"/>
  <c r="S16"/>
  <c r="P16"/>
  <c r="M16"/>
  <c r="J16"/>
  <c r="G16"/>
  <c r="D16"/>
  <c r="Y15"/>
  <c r="V15"/>
  <c r="S15"/>
  <c r="P15"/>
  <c r="M15"/>
  <c r="J15"/>
  <c r="G15"/>
  <c r="D15"/>
  <c r="Y14"/>
  <c r="V14"/>
  <c r="S14"/>
  <c r="P14"/>
  <c r="M14"/>
  <c r="J14"/>
  <c r="G14"/>
  <c r="D14"/>
  <c r="Y13"/>
  <c r="V13"/>
  <c r="S13"/>
  <c r="P13"/>
  <c r="M13"/>
  <c r="J13"/>
  <c r="G13"/>
  <c r="D13"/>
  <c r="Y12"/>
  <c r="V12"/>
  <c r="S12"/>
  <c r="P12"/>
  <c r="M12"/>
  <c r="J12"/>
  <c r="G12"/>
  <c r="D12"/>
  <c r="Y11"/>
  <c r="V11"/>
  <c r="S11"/>
  <c r="P11"/>
  <c r="M11"/>
  <c r="J11"/>
  <c r="G11"/>
  <c r="D11"/>
  <c r="Y10"/>
  <c r="V10"/>
  <c r="S10"/>
  <c r="P10"/>
  <c r="M10"/>
  <c r="J10"/>
  <c r="G10"/>
  <c r="D10"/>
  <c r="Y9"/>
  <c r="V9"/>
  <c r="S9"/>
  <c r="P9"/>
  <c r="M9"/>
  <c r="J9"/>
  <c r="G9"/>
  <c r="D9"/>
  <c r="Y7"/>
  <c r="Y8"/>
  <c r="V7"/>
  <c r="V8"/>
  <c r="S7"/>
  <c r="S8"/>
  <c r="P7"/>
  <c r="P8"/>
  <c r="M7"/>
  <c r="M8"/>
  <c r="J7"/>
  <c r="J8"/>
  <c r="G7"/>
  <c r="G8"/>
  <c r="D7"/>
  <c r="D8"/>
  <c r="E46" i="36"/>
  <c r="A46"/>
  <c r="E45"/>
  <c r="A45"/>
  <c r="E44"/>
  <c r="A44"/>
  <c r="E43"/>
  <c r="A43"/>
  <c r="E42"/>
  <c r="A42"/>
  <c r="E41"/>
  <c r="A41"/>
  <c r="E40"/>
  <c r="A40"/>
  <c r="E39"/>
  <c r="A39"/>
  <c r="E38"/>
  <c r="A38"/>
  <c r="E37"/>
  <c r="A37"/>
  <c r="E36"/>
  <c r="A36"/>
  <c r="E31"/>
  <c r="A31"/>
  <c r="E30"/>
  <c r="A30"/>
  <c r="E29"/>
  <c r="A29"/>
  <c r="E28"/>
  <c r="A28"/>
  <c r="E27"/>
  <c r="A27"/>
  <c r="E26"/>
  <c r="A26"/>
  <c r="E25"/>
  <c r="A25"/>
  <c r="E24"/>
  <c r="A24"/>
  <c r="E23"/>
  <c r="A23"/>
  <c r="E22"/>
  <c r="A22"/>
  <c r="E21"/>
  <c r="A21"/>
  <c r="A16"/>
  <c r="A15"/>
  <c r="A14"/>
  <c r="A13"/>
  <c r="A12"/>
  <c r="A11"/>
  <c r="A10"/>
  <c r="A9"/>
  <c r="A8"/>
  <c r="A7"/>
  <c r="A6"/>
  <c r="X16"/>
  <c r="W63"/>
  <c r="AA16"/>
  <c r="V63"/>
  <c r="W16"/>
  <c r="U63"/>
  <c r="V16"/>
  <c r="T63"/>
  <c r="R16"/>
  <c r="S63"/>
  <c r="C16"/>
  <c r="R63"/>
  <c r="X15"/>
  <c r="X61"/>
  <c r="U15"/>
  <c r="W61"/>
  <c r="AD15"/>
  <c r="V61"/>
  <c r="O15"/>
  <c r="U61"/>
  <c r="M15"/>
  <c r="T61"/>
  <c r="J15"/>
  <c r="S61"/>
  <c r="C15"/>
  <c r="R61"/>
  <c r="X14"/>
  <c r="W59"/>
  <c r="AA14"/>
  <c r="V59"/>
  <c r="W14"/>
  <c r="U59"/>
  <c r="R14"/>
  <c r="T59"/>
  <c r="H14"/>
  <c r="S59"/>
  <c r="C14"/>
  <c r="R59"/>
  <c r="K13"/>
  <c r="Y57"/>
  <c r="Y13"/>
  <c r="X57"/>
  <c r="M13"/>
  <c r="V57"/>
  <c r="L13"/>
  <c r="U57"/>
  <c r="X6"/>
  <c r="W55"/>
  <c r="AA6"/>
  <c r="V55"/>
  <c r="W6"/>
  <c r="U55"/>
  <c r="V6"/>
  <c r="T55"/>
  <c r="R6"/>
  <c r="S55"/>
  <c r="C6"/>
  <c r="R55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D31"/>
  <c r="C31"/>
  <c r="B31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D30"/>
  <c r="C30"/>
  <c r="B30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D29"/>
  <c r="C29"/>
  <c r="B29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D28"/>
  <c r="C28"/>
  <c r="B28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D27"/>
  <c r="C27"/>
  <c r="B27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D26"/>
  <c r="C26"/>
  <c r="B26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D25"/>
  <c r="C25"/>
  <c r="B25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D24"/>
  <c r="C24"/>
  <c r="B24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D23"/>
  <c r="C23"/>
  <c r="B23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D22"/>
  <c r="C22"/>
  <c r="B22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D21"/>
  <c r="C21"/>
  <c r="B21"/>
  <c r="AD16"/>
  <c r="AC16"/>
  <c r="AB16"/>
  <c r="Z16"/>
  <c r="Y16"/>
  <c r="U16"/>
  <c r="T16"/>
  <c r="S16"/>
  <c r="Q16"/>
  <c r="P16"/>
  <c r="O16"/>
  <c r="N16"/>
  <c r="M16"/>
  <c r="L16"/>
  <c r="K16"/>
  <c r="J16"/>
  <c r="I16"/>
  <c r="H16"/>
  <c r="G16"/>
  <c r="F16"/>
  <c r="E16"/>
  <c r="D16"/>
  <c r="B16"/>
  <c r="AC15"/>
  <c r="AB15"/>
  <c r="AA15"/>
  <c r="Z15"/>
  <c r="Y15"/>
  <c r="W15"/>
  <c r="V15"/>
  <c r="T15"/>
  <c r="S15"/>
  <c r="R15"/>
  <c r="Q15"/>
  <c r="P15"/>
  <c r="N15"/>
  <c r="L15"/>
  <c r="K15"/>
  <c r="I15"/>
  <c r="H15"/>
  <c r="G15"/>
  <c r="F15"/>
  <c r="E15"/>
  <c r="D15"/>
  <c r="B15"/>
  <c r="AD14"/>
  <c r="AC14"/>
  <c r="AB14"/>
  <c r="Z14"/>
  <c r="Y14"/>
  <c r="V14"/>
  <c r="U14"/>
  <c r="T14"/>
  <c r="S14"/>
  <c r="Q14"/>
  <c r="P14"/>
  <c r="O14"/>
  <c r="N14"/>
  <c r="M14"/>
  <c r="L14"/>
  <c r="K14"/>
  <c r="J14"/>
  <c r="I14"/>
  <c r="G14"/>
  <c r="F14"/>
  <c r="E14"/>
  <c r="D14"/>
  <c r="B14"/>
  <c r="AD13"/>
  <c r="AC13"/>
  <c r="AB13"/>
  <c r="AA13"/>
  <c r="Z13"/>
  <c r="X13"/>
  <c r="W13"/>
  <c r="V13"/>
  <c r="U13"/>
  <c r="T13"/>
  <c r="S13"/>
  <c r="R13"/>
  <c r="Q13"/>
  <c r="P13"/>
  <c r="O13"/>
  <c r="N13"/>
  <c r="J13"/>
  <c r="I13"/>
  <c r="H13"/>
  <c r="G13"/>
  <c r="F13"/>
  <c r="E13"/>
  <c r="D13"/>
  <c r="C13"/>
  <c r="B13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D6"/>
  <c r="AC6"/>
  <c r="AB6"/>
  <c r="Z6"/>
  <c r="Y6"/>
  <c r="U6"/>
  <c r="T6"/>
  <c r="S6"/>
  <c r="Q6"/>
  <c r="P6"/>
  <c r="O6"/>
  <c r="N6"/>
  <c r="M6"/>
  <c r="L6"/>
  <c r="K6"/>
  <c r="J6"/>
  <c r="I6"/>
  <c r="H6"/>
  <c r="G6"/>
  <c r="F6"/>
  <c r="E6"/>
  <c r="D6"/>
  <c r="B6"/>
  <c r="X46"/>
  <c r="W64"/>
  <c r="AA46"/>
  <c r="V64"/>
  <c r="W46"/>
  <c r="U64"/>
  <c r="V46"/>
  <c r="T64"/>
  <c r="R46"/>
  <c r="S64"/>
  <c r="C46"/>
  <c r="R64"/>
  <c r="X45"/>
  <c r="X62"/>
  <c r="U45"/>
  <c r="W62"/>
  <c r="AD45"/>
  <c r="V62"/>
  <c r="O45"/>
  <c r="U62"/>
  <c r="M45"/>
  <c r="T62"/>
  <c r="J45"/>
  <c r="S62"/>
  <c r="C45"/>
  <c r="R62"/>
  <c r="X44"/>
  <c r="W60"/>
  <c r="AA44"/>
  <c r="V60"/>
  <c r="W44"/>
  <c r="U60"/>
  <c r="V44"/>
  <c r="T60"/>
  <c r="H44"/>
  <c r="S60"/>
  <c r="C44"/>
  <c r="R60"/>
  <c r="K43"/>
  <c r="Y58"/>
  <c r="Y43"/>
  <c r="X58"/>
  <c r="M43"/>
  <c r="V58"/>
  <c r="L43"/>
  <c r="U58"/>
  <c r="X36"/>
  <c r="W56"/>
  <c r="AA36"/>
  <c r="V56"/>
  <c r="W36"/>
  <c r="U56"/>
  <c r="V36"/>
  <c r="T56"/>
  <c r="R36"/>
  <c r="S56"/>
  <c r="C36"/>
  <c r="R56"/>
  <c r="AD46"/>
  <c r="AC46"/>
  <c r="AB46"/>
  <c r="Z46"/>
  <c r="Y46"/>
  <c r="U46"/>
  <c r="T46"/>
  <c r="S46"/>
  <c r="Q46"/>
  <c r="P46"/>
  <c r="O46"/>
  <c r="N46"/>
  <c r="M46"/>
  <c r="L46"/>
  <c r="K46"/>
  <c r="J46"/>
  <c r="I46"/>
  <c r="H46"/>
  <c r="G46"/>
  <c r="F46"/>
  <c r="D46"/>
  <c r="B46"/>
  <c r="AC45"/>
  <c r="AB45"/>
  <c r="AA45"/>
  <c r="Z45"/>
  <c r="Y45"/>
  <c r="W45"/>
  <c r="V45"/>
  <c r="T45"/>
  <c r="S45"/>
  <c r="R45"/>
  <c r="Q45"/>
  <c r="P45"/>
  <c r="N45"/>
  <c r="L45"/>
  <c r="K45"/>
  <c r="I45"/>
  <c r="H45"/>
  <c r="G45"/>
  <c r="F45"/>
  <c r="D45"/>
  <c r="B45"/>
  <c r="AD44"/>
  <c r="AC44"/>
  <c r="AB44"/>
  <c r="Z44"/>
  <c r="Y44"/>
  <c r="U44"/>
  <c r="T44"/>
  <c r="S44"/>
  <c r="R44"/>
  <c r="Q44"/>
  <c r="P44"/>
  <c r="O44"/>
  <c r="N44"/>
  <c r="M44"/>
  <c r="L44"/>
  <c r="K44"/>
  <c r="J44"/>
  <c r="I44"/>
  <c r="G44"/>
  <c r="F44"/>
  <c r="D44"/>
  <c r="B44"/>
  <c r="AD43"/>
  <c r="AC43"/>
  <c r="AB43"/>
  <c r="AA43"/>
  <c r="Z43"/>
  <c r="X43"/>
  <c r="W43"/>
  <c r="V43"/>
  <c r="U43"/>
  <c r="T43"/>
  <c r="S43"/>
  <c r="R43"/>
  <c r="Q43"/>
  <c r="P43"/>
  <c r="O43"/>
  <c r="N43"/>
  <c r="J43"/>
  <c r="I43"/>
  <c r="H43"/>
  <c r="G43"/>
  <c r="F43"/>
  <c r="D43"/>
  <c r="C43"/>
  <c r="B43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D42"/>
  <c r="C42"/>
  <c r="B42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D41"/>
  <c r="C41"/>
  <c r="B41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D40"/>
  <c r="C40"/>
  <c r="B40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D39"/>
  <c r="C39"/>
  <c r="B39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D38"/>
  <c r="C38"/>
  <c r="B38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D37"/>
  <c r="C37"/>
  <c r="B37"/>
  <c r="AD36"/>
  <c r="AC36"/>
  <c r="AB36"/>
  <c r="Z36"/>
  <c r="Y36"/>
  <c r="U36"/>
  <c r="T36"/>
  <c r="S36"/>
  <c r="Q36"/>
  <c r="P36"/>
  <c r="O36"/>
  <c r="N36"/>
  <c r="M36"/>
  <c r="L36"/>
  <c r="K36"/>
  <c r="J36"/>
  <c r="I36"/>
  <c r="H36"/>
  <c r="G36"/>
  <c r="F36"/>
  <c r="D36"/>
  <c r="B36"/>
  <c r="K4" i="5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B34"/>
  <c r="C34"/>
  <c r="D34"/>
  <c r="E34"/>
  <c r="F34"/>
  <c r="F40"/>
  <c r="E40"/>
  <c r="D40"/>
  <c r="C40"/>
  <c r="B40"/>
  <c r="B32"/>
  <c r="D32"/>
  <c r="E32"/>
  <c r="F32"/>
  <c r="F39"/>
  <c r="E39"/>
  <c r="D39"/>
  <c r="C39"/>
  <c r="B39"/>
  <c r="E35"/>
  <c r="D35"/>
  <c r="C35"/>
  <c r="B35"/>
  <c r="E33"/>
  <c r="D33"/>
  <c r="C33"/>
  <c r="B33"/>
  <c r="AU66" i="7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W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W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W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W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W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W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W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W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W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W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W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W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W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W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W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W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W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W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W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W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W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W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6" i="51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"/>
  <c r="AU70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"/>
  <c r="AT70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"/>
  <c r="AS70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"/>
  <c r="AR70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"/>
  <c r="AQ70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"/>
  <c r="AP70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"/>
  <c r="AO70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"/>
  <c r="AN70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"/>
  <c r="AM70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"/>
  <c r="AL70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"/>
  <c r="AK70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"/>
  <c r="AJ70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"/>
  <c r="AI70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"/>
  <c r="AH70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"/>
  <c r="AG70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"/>
  <c r="AF70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"/>
  <c r="AE70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"/>
  <c r="AD70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"/>
  <c r="AC70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"/>
  <c r="AB70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"/>
  <c r="AA70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"/>
  <c r="Z70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"/>
  <c r="Y70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"/>
  <c r="X70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"/>
  <c r="W70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"/>
  <c r="V70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"/>
  <c r="U70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"/>
  <c r="T70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"/>
  <c r="S7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"/>
  <c r="R70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"/>
  <c r="Q70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"/>
  <c r="P70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"/>
  <c r="O70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"/>
  <c r="N70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"/>
  <c r="M70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"/>
  <c r="L70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"/>
  <c r="K70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"/>
  <c r="J70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"/>
  <c r="I70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"/>
  <c r="H70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"/>
  <c r="G70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"/>
  <c r="F70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E7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"/>
  <c r="D70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"/>
  <c r="C70"/>
  <c r="C76" a="1"/>
  <c r="C76"/>
  <c r="C77" a="1"/>
  <c r="C77"/>
  <c r="C78" a="1"/>
  <c r="C78"/>
  <c r="C75" a="1"/>
  <c r="C75"/>
  <c r="C68"/>
  <c r="D76" a="1"/>
  <c r="D76"/>
  <c r="D77" a="1"/>
  <c r="D77"/>
  <c r="D78" a="1"/>
  <c r="D78"/>
  <c r="D75" a="1"/>
  <c r="D75"/>
  <c r="D68"/>
  <c r="E76" a="1"/>
  <c r="E76"/>
  <c r="E77" a="1"/>
  <c r="E77"/>
  <c r="E78" a="1"/>
  <c r="E78"/>
  <c r="E75" a="1"/>
  <c r="E75"/>
  <c r="E68"/>
  <c r="F76" a="1"/>
  <c r="F76"/>
  <c r="F77" a="1"/>
  <c r="F77"/>
  <c r="F78" a="1"/>
  <c r="F78"/>
  <c r="F75" a="1"/>
  <c r="F75"/>
  <c r="F68"/>
  <c r="G76" a="1"/>
  <c r="G76"/>
  <c r="G77" a="1"/>
  <c r="G77"/>
  <c r="G78" a="1"/>
  <c r="G78"/>
  <c r="G75" a="1"/>
  <c r="G75"/>
  <c r="G68"/>
  <c r="H76" a="1"/>
  <c r="H76"/>
  <c r="H77" a="1"/>
  <c r="H77"/>
  <c r="H78" a="1"/>
  <c r="H78"/>
  <c r="H75" a="1"/>
  <c r="H75"/>
  <c r="H68"/>
  <c r="I76" a="1"/>
  <c r="I76"/>
  <c r="I77" a="1"/>
  <c r="I77"/>
  <c r="I78" a="1"/>
  <c r="I78"/>
  <c r="I75" a="1"/>
  <c r="I75"/>
  <c r="I68"/>
  <c r="J76" a="1"/>
  <c r="J76"/>
  <c r="J77" a="1"/>
  <c r="J77"/>
  <c r="J78" a="1"/>
  <c r="J78"/>
  <c r="J75" a="1"/>
  <c r="J75"/>
  <c r="J68"/>
  <c r="K76" a="1"/>
  <c r="K76"/>
  <c r="K77" a="1"/>
  <c r="K77"/>
  <c r="K78" a="1"/>
  <c r="K78"/>
  <c r="K75" a="1"/>
  <c r="K75"/>
  <c r="K68"/>
  <c r="L76" a="1"/>
  <c r="L76"/>
  <c r="L77" a="1"/>
  <c r="L77"/>
  <c r="L78" a="1"/>
  <c r="L78"/>
  <c r="L75" a="1"/>
  <c r="L75"/>
  <c r="L68"/>
  <c r="M76" a="1"/>
  <c r="M76"/>
  <c r="M77" a="1"/>
  <c r="M77"/>
  <c r="M78" a="1"/>
  <c r="M78"/>
  <c r="M75" a="1"/>
  <c r="M75"/>
  <c r="M68"/>
  <c r="N76" a="1"/>
  <c r="N76"/>
  <c r="N77" a="1"/>
  <c r="N77"/>
  <c r="N78" a="1"/>
  <c r="N78"/>
  <c r="N75" a="1"/>
  <c r="N75"/>
  <c r="N68"/>
  <c r="O76" a="1"/>
  <c r="O76"/>
  <c r="O77" a="1"/>
  <c r="O77"/>
  <c r="O78" a="1"/>
  <c r="O78"/>
  <c r="O75" a="1"/>
  <c r="O75"/>
  <c r="O68"/>
  <c r="P76" a="1"/>
  <c r="P76"/>
  <c r="P77" a="1"/>
  <c r="P77"/>
  <c r="P78" a="1"/>
  <c r="P78"/>
  <c r="P75" a="1"/>
  <c r="P75"/>
  <c r="P68"/>
  <c r="Q76" a="1"/>
  <c r="Q76"/>
  <c r="Q77" a="1"/>
  <c r="Q77"/>
  <c r="Q78" a="1"/>
  <c r="Q78"/>
  <c r="Q75" a="1"/>
  <c r="Q75"/>
  <c r="Q68"/>
  <c r="R76" a="1"/>
  <c r="R76"/>
  <c r="R77" a="1"/>
  <c r="R77"/>
  <c r="R78" a="1"/>
  <c r="R78"/>
  <c r="R75" a="1"/>
  <c r="R75"/>
  <c r="R68"/>
  <c r="S76" a="1"/>
  <c r="S76"/>
  <c r="S77" a="1"/>
  <c r="S77"/>
  <c r="S78" a="1"/>
  <c r="S78"/>
  <c r="S75" a="1"/>
  <c r="S75"/>
  <c r="S68"/>
  <c r="T76" a="1"/>
  <c r="T76"/>
  <c r="T77" a="1"/>
  <c r="T77"/>
  <c r="T78" a="1"/>
  <c r="T78"/>
  <c r="T75" a="1"/>
  <c r="T75"/>
  <c r="T68"/>
  <c r="U76" a="1"/>
  <c r="U76"/>
  <c r="U77" a="1"/>
  <c r="U77"/>
  <c r="U78" a="1"/>
  <c r="U78"/>
  <c r="U75" a="1"/>
  <c r="U75"/>
  <c r="U68"/>
  <c r="V76" a="1"/>
  <c r="V76"/>
  <c r="V77" a="1"/>
  <c r="V77"/>
  <c r="V78" a="1"/>
  <c r="V78"/>
  <c r="V75" a="1"/>
  <c r="V75"/>
  <c r="V68"/>
  <c r="W76" a="1"/>
  <c r="W76"/>
  <c r="W77" a="1"/>
  <c r="W77"/>
  <c r="W78" a="1"/>
  <c r="W78"/>
  <c r="W75" a="1"/>
  <c r="W75"/>
  <c r="W68"/>
  <c r="X76" a="1"/>
  <c r="X76"/>
  <c r="X77" a="1"/>
  <c r="X77"/>
  <c r="X78" a="1"/>
  <c r="X78"/>
  <c r="X75" a="1"/>
  <c r="X75"/>
  <c r="X68"/>
  <c r="Y76" a="1"/>
  <c r="Y76"/>
  <c r="Y77" a="1"/>
  <c r="Y77"/>
  <c r="Y78" a="1"/>
  <c r="Y78"/>
  <c r="Y75" a="1"/>
  <c r="Y75"/>
  <c r="Y68"/>
  <c r="Z76" a="1"/>
  <c r="Z76"/>
  <c r="Z77" a="1"/>
  <c r="Z77"/>
  <c r="Z78" a="1"/>
  <c r="Z78"/>
  <c r="Z75" a="1"/>
  <c r="Z75"/>
  <c r="Z68"/>
  <c r="AA76" a="1"/>
  <c r="AA76"/>
  <c r="AA77" a="1"/>
  <c r="AA77"/>
  <c r="AA78" a="1"/>
  <c r="AA78"/>
  <c r="AA75" a="1"/>
  <c r="AA75"/>
  <c r="AA68"/>
  <c r="AB76" a="1"/>
  <c r="AB76"/>
  <c r="AB77" a="1"/>
  <c r="AB77"/>
  <c r="AB78" a="1"/>
  <c r="AB78"/>
  <c r="AB75" a="1"/>
  <c r="AB75"/>
  <c r="AB68"/>
  <c r="AC76" a="1"/>
  <c r="AC76"/>
  <c r="AC77" a="1"/>
  <c r="AC77"/>
  <c r="AC78" a="1"/>
  <c r="AC78"/>
  <c r="AC75" a="1"/>
  <c r="AC75"/>
  <c r="AC68"/>
  <c r="AD76" a="1"/>
  <c r="AD76"/>
  <c r="AD77" a="1"/>
  <c r="AD77"/>
  <c r="AD78" a="1"/>
  <c r="AD78"/>
  <c r="AD75" a="1"/>
  <c r="AD75"/>
  <c r="AD68"/>
  <c r="AE76" a="1"/>
  <c r="AE76"/>
  <c r="AE77" a="1"/>
  <c r="AE77"/>
  <c r="AE78" a="1"/>
  <c r="AE78"/>
  <c r="AE75" a="1"/>
  <c r="AE75"/>
  <c r="AE68"/>
  <c r="AF76" a="1"/>
  <c r="AF76"/>
  <c r="AF77" a="1"/>
  <c r="AF77"/>
  <c r="AF78" a="1"/>
  <c r="AF78"/>
  <c r="AF75" a="1"/>
  <c r="AF75"/>
  <c r="AF68"/>
  <c r="AG76" a="1"/>
  <c r="AG76"/>
  <c r="AG77" a="1"/>
  <c r="AG77"/>
  <c r="AG78" a="1"/>
  <c r="AG78"/>
  <c r="AG75" a="1"/>
  <c r="AG75"/>
  <c r="AG68"/>
  <c r="AH76" a="1"/>
  <c r="AH76"/>
  <c r="AH77" a="1"/>
  <c r="AH77"/>
  <c r="AH78" a="1"/>
  <c r="AH78"/>
  <c r="AH75" a="1"/>
  <c r="AH75"/>
  <c r="AH68"/>
  <c r="AI76" a="1"/>
  <c r="AI76"/>
  <c r="AI77" a="1"/>
  <c r="AI77"/>
  <c r="AI78" a="1"/>
  <c r="AI78"/>
  <c r="AI75" a="1"/>
  <c r="AI75"/>
  <c r="AI68"/>
  <c r="AJ76" a="1"/>
  <c r="AJ76"/>
  <c r="AJ77" a="1"/>
  <c r="AJ77"/>
  <c r="AJ78" a="1"/>
  <c r="AJ78"/>
  <c r="AJ75" a="1"/>
  <c r="AJ75"/>
  <c r="AJ68"/>
  <c r="AK76" a="1"/>
  <c r="AK76"/>
  <c r="AK77" a="1"/>
  <c r="AK77"/>
  <c r="AK78" a="1"/>
  <c r="AK78"/>
  <c r="AK75" a="1"/>
  <c r="AK75"/>
  <c r="AK68"/>
  <c r="AL76" a="1"/>
  <c r="AL76"/>
  <c r="AL77" a="1"/>
  <c r="AL77"/>
  <c r="AL78" a="1"/>
  <c r="AL78"/>
  <c r="AL75" a="1"/>
  <c r="AL75"/>
  <c r="AL68"/>
  <c r="AM76" a="1"/>
  <c r="AM76"/>
  <c r="AM77" a="1"/>
  <c r="AM77"/>
  <c r="AM78" a="1"/>
  <c r="AM78"/>
  <c r="AM75" a="1"/>
  <c r="AM75"/>
  <c r="AM68"/>
  <c r="AN76" a="1"/>
  <c r="AN76"/>
  <c r="AN77" a="1"/>
  <c r="AN77"/>
  <c r="AN78" a="1"/>
  <c r="AN78"/>
  <c r="AN75" a="1"/>
  <c r="AN75"/>
  <c r="AN68"/>
  <c r="AO76" a="1"/>
  <c r="AO76"/>
  <c r="AO77" a="1"/>
  <c r="AO77"/>
  <c r="AO78" a="1"/>
  <c r="AO78"/>
  <c r="AO75" a="1"/>
  <c r="AO75"/>
  <c r="AO68"/>
  <c r="AP76" a="1"/>
  <c r="AP76"/>
  <c r="AP77" a="1"/>
  <c r="AP77"/>
  <c r="AP78" a="1"/>
  <c r="AP78"/>
  <c r="AP75" a="1"/>
  <c r="AP75"/>
  <c r="AP68"/>
  <c r="AQ76" a="1"/>
  <c r="AQ76"/>
  <c r="AQ77" a="1"/>
  <c r="AQ77"/>
  <c r="AQ78" a="1"/>
  <c r="AQ78"/>
  <c r="AQ75" a="1"/>
  <c r="AQ75"/>
  <c r="AQ68"/>
  <c r="AR76" a="1"/>
  <c r="AR76"/>
  <c r="AR77" a="1"/>
  <c r="AR77"/>
  <c r="AR78" a="1"/>
  <c r="AR78"/>
  <c r="AR75" a="1"/>
  <c r="AR75"/>
  <c r="AR68"/>
  <c r="AS76" a="1"/>
  <c r="AS76"/>
  <c r="AS77" a="1"/>
  <c r="AS77"/>
  <c r="AS78" a="1"/>
  <c r="AS78"/>
  <c r="AS75" a="1"/>
  <c r="AS75"/>
  <c r="AS68"/>
  <c r="AT76" a="1"/>
  <c r="AT76"/>
  <c r="AT77" a="1"/>
  <c r="AT77"/>
  <c r="AT78" a="1"/>
  <c r="AT78"/>
  <c r="AT75" a="1"/>
  <c r="AT75"/>
  <c r="AT68"/>
  <c r="AU76" a="1"/>
  <c r="AU76"/>
  <c r="AU77" a="1"/>
  <c r="AU77"/>
  <c r="AU78" a="1"/>
  <c r="AU78"/>
  <c r="AU75" a="1"/>
  <c r="AU75"/>
  <c r="AU68"/>
  <c r="C72" a="1"/>
  <c r="C72"/>
  <c r="C71" a="1"/>
  <c r="C71"/>
  <c r="C69"/>
  <c r="D72" a="1"/>
  <c r="D72"/>
  <c r="D71" a="1"/>
  <c r="D71"/>
  <c r="D69"/>
  <c r="E72" a="1"/>
  <c r="E72"/>
  <c r="E71" a="1"/>
  <c r="E71"/>
  <c r="E69"/>
  <c r="F72" a="1"/>
  <c r="F72"/>
  <c r="F71" a="1"/>
  <c r="F71"/>
  <c r="F69"/>
  <c r="G72" a="1"/>
  <c r="G72"/>
  <c r="G71" a="1"/>
  <c r="G71"/>
  <c r="G69"/>
  <c r="H72" a="1"/>
  <c r="H72"/>
  <c r="H71" a="1"/>
  <c r="H71"/>
  <c r="H69"/>
  <c r="I72" a="1"/>
  <c r="I72"/>
  <c r="I71" a="1"/>
  <c r="I71"/>
  <c r="I69"/>
  <c r="J72" a="1"/>
  <c r="J72"/>
  <c r="J71" a="1"/>
  <c r="J71"/>
  <c r="J69"/>
  <c r="K72" a="1"/>
  <c r="K72"/>
  <c r="K71" a="1"/>
  <c r="K71"/>
  <c r="K69"/>
  <c r="L72" a="1"/>
  <c r="L72"/>
  <c r="L71" a="1"/>
  <c r="L71"/>
  <c r="L69"/>
  <c r="M72" a="1"/>
  <c r="M72"/>
  <c r="M71" a="1"/>
  <c r="M71"/>
  <c r="M69"/>
  <c r="N72" a="1"/>
  <c r="N72"/>
  <c r="N71" a="1"/>
  <c r="N71"/>
  <c r="N69"/>
  <c r="O72" a="1"/>
  <c r="O72"/>
  <c r="O71" a="1"/>
  <c r="O71"/>
  <c r="O69"/>
  <c r="P72" a="1"/>
  <c r="P72"/>
  <c r="P71" a="1"/>
  <c r="P71"/>
  <c r="P69"/>
  <c r="Q72" a="1"/>
  <c r="Q72"/>
  <c r="Q71" a="1"/>
  <c r="Q71"/>
  <c r="Q69"/>
  <c r="R72" a="1"/>
  <c r="R72"/>
  <c r="R71" a="1"/>
  <c r="R71"/>
  <c r="R69"/>
  <c r="S72" a="1"/>
  <c r="S72"/>
  <c r="S71" a="1"/>
  <c r="S71"/>
  <c r="S69"/>
  <c r="T72" a="1"/>
  <c r="T72"/>
  <c r="T71" a="1"/>
  <c r="T71"/>
  <c r="T69"/>
  <c r="U72" a="1"/>
  <c r="U72"/>
  <c r="U71" a="1"/>
  <c r="U71"/>
  <c r="U69"/>
  <c r="V72" a="1"/>
  <c r="V72"/>
  <c r="V71" a="1"/>
  <c r="V71"/>
  <c r="V69"/>
  <c r="W72" a="1"/>
  <c r="W72"/>
  <c r="W71" a="1"/>
  <c r="W71"/>
  <c r="W69"/>
  <c r="X72" a="1"/>
  <c r="X72"/>
  <c r="X71" a="1"/>
  <c r="X71"/>
  <c r="X69"/>
  <c r="Y72" a="1"/>
  <c r="Y72"/>
  <c r="Y71" a="1"/>
  <c r="Y71"/>
  <c r="Y69"/>
  <c r="Z72" a="1"/>
  <c r="Z72"/>
  <c r="Z71" a="1"/>
  <c r="Z71"/>
  <c r="Z69"/>
  <c r="AA72" a="1"/>
  <c r="AA72"/>
  <c r="AA71" a="1"/>
  <c r="AA71"/>
  <c r="AA69"/>
  <c r="AB72" a="1"/>
  <c r="AB72"/>
  <c r="AB71" a="1"/>
  <c r="AB71"/>
  <c r="AB69"/>
  <c r="AC72" a="1"/>
  <c r="AC72"/>
  <c r="AC71" a="1"/>
  <c r="AC71"/>
  <c r="AC69"/>
  <c r="AD72" a="1"/>
  <c r="AD72"/>
  <c r="AD71" a="1"/>
  <c r="AD71"/>
  <c r="AD69"/>
  <c r="AE72" a="1"/>
  <c r="AE72"/>
  <c r="AE71" a="1"/>
  <c r="AE71"/>
  <c r="AE69"/>
  <c r="AF72" a="1"/>
  <c r="AF72"/>
  <c r="AF71" a="1"/>
  <c r="AF71"/>
  <c r="AF69"/>
  <c r="AG72" a="1"/>
  <c r="AG72"/>
  <c r="AG71" a="1"/>
  <c r="AG71"/>
  <c r="AG69"/>
  <c r="AH72" a="1"/>
  <c r="AH72"/>
  <c r="AH71" a="1"/>
  <c r="AH71"/>
  <c r="AH69"/>
  <c r="AI72" a="1"/>
  <c r="AI72"/>
  <c r="AI71" a="1"/>
  <c r="AI71"/>
  <c r="AI69"/>
  <c r="AJ72" a="1"/>
  <c r="AJ72"/>
  <c r="AJ71" a="1"/>
  <c r="AJ71"/>
  <c r="AJ69"/>
  <c r="AK72" a="1"/>
  <c r="AK72"/>
  <c r="AK71" a="1"/>
  <c r="AK71"/>
  <c r="AK69"/>
  <c r="AL72" a="1"/>
  <c r="AL72"/>
  <c r="AL71" a="1"/>
  <c r="AL71"/>
  <c r="AL69"/>
  <c r="AM72" a="1"/>
  <c r="AM72"/>
  <c r="AM71" a="1"/>
  <c r="AM71"/>
  <c r="AM69"/>
  <c r="AN72" a="1"/>
  <c r="AN72"/>
  <c r="AN71" a="1"/>
  <c r="AN71"/>
  <c r="AN69"/>
  <c r="AO72" a="1"/>
  <c r="AO72"/>
  <c r="AO71" a="1"/>
  <c r="AO71"/>
  <c r="AO69"/>
  <c r="AP72" a="1"/>
  <c r="AP72"/>
  <c r="AP71" a="1"/>
  <c r="AP71"/>
  <c r="AP69"/>
  <c r="AQ72" a="1"/>
  <c r="AQ72"/>
  <c r="AQ71" a="1"/>
  <c r="AQ71"/>
  <c r="AQ69"/>
  <c r="AR72" a="1"/>
  <c r="AR72"/>
  <c r="AR71" a="1"/>
  <c r="AR71"/>
  <c r="AR69"/>
  <c r="AS72" a="1"/>
  <c r="AS72"/>
  <c r="AS71" a="1"/>
  <c r="AS71"/>
  <c r="AS69"/>
  <c r="AT72" a="1"/>
  <c r="AT72"/>
  <c r="AT71" a="1"/>
  <c r="AT71"/>
  <c r="AT69"/>
  <c r="AU72" a="1"/>
  <c r="AU72"/>
  <c r="AU71" a="1"/>
  <c r="AU71"/>
  <c r="AU69"/>
  <c r="C73" a="1"/>
  <c r="C73"/>
  <c r="D73" a="1"/>
  <c r="D73"/>
  <c r="E73" a="1"/>
  <c r="E73"/>
  <c r="F73" a="1"/>
  <c r="F73"/>
  <c r="G73" a="1"/>
  <c r="G73"/>
  <c r="H73" a="1"/>
  <c r="H73"/>
  <c r="I73" a="1"/>
  <c r="I73"/>
  <c r="J73" a="1"/>
  <c r="J73"/>
  <c r="K73" a="1"/>
  <c r="K73"/>
  <c r="L73" a="1"/>
  <c r="L73"/>
  <c r="M73" a="1"/>
  <c r="M73"/>
  <c r="N73" a="1"/>
  <c r="N73"/>
  <c r="O73" a="1"/>
  <c r="O73"/>
  <c r="P73" a="1"/>
  <c r="P73"/>
  <c r="Q73" a="1"/>
  <c r="Q73"/>
  <c r="R73" a="1"/>
  <c r="R73"/>
  <c r="S73" a="1"/>
  <c r="S73"/>
  <c r="T73" a="1"/>
  <c r="T73"/>
  <c r="U73" a="1"/>
  <c r="U73"/>
  <c r="V73" a="1"/>
  <c r="V73"/>
  <c r="W73" a="1"/>
  <c r="W73"/>
  <c r="X73" a="1"/>
  <c r="X73"/>
  <c r="Y73" a="1"/>
  <c r="Y73"/>
  <c r="Z73" a="1"/>
  <c r="Z73"/>
  <c r="AA73" a="1"/>
  <c r="AA73"/>
  <c r="AB73" a="1"/>
  <c r="AB73"/>
  <c r="AC73" a="1"/>
  <c r="AC73"/>
  <c r="AD73" a="1"/>
  <c r="AD73"/>
  <c r="AE73" a="1"/>
  <c r="AE73"/>
  <c r="AF73" a="1"/>
  <c r="AF73"/>
  <c r="AG73" a="1"/>
  <c r="AG73"/>
  <c r="AH73" a="1"/>
  <c r="AH73"/>
  <c r="AI73" a="1"/>
  <c r="AI73"/>
  <c r="AJ73" a="1"/>
  <c r="AJ73"/>
  <c r="AK73" a="1"/>
  <c r="AK73"/>
  <c r="AL73" a="1"/>
  <c r="AL73"/>
  <c r="AM73" a="1"/>
  <c r="AM73"/>
  <c r="AN73" a="1"/>
  <c r="AN73"/>
  <c r="AO73" a="1"/>
  <c r="AO73"/>
  <c r="AP73" a="1"/>
  <c r="AP73"/>
  <c r="AQ73" a="1"/>
  <c r="AQ73"/>
  <c r="AR73" a="1"/>
  <c r="AR73"/>
  <c r="AS73" a="1"/>
  <c r="AS73"/>
  <c r="AT73" a="1"/>
  <c r="AT73"/>
  <c r="AU73" a="1"/>
  <c r="AU73"/>
  <c r="C74" a="1"/>
  <c r="C74"/>
  <c r="D74" a="1"/>
  <c r="D74"/>
  <c r="E74" a="1"/>
  <c r="E74"/>
  <c r="F74" a="1"/>
  <c r="F74"/>
  <c r="G74" a="1"/>
  <c r="G74"/>
  <c r="H74" a="1"/>
  <c r="H74"/>
  <c r="I74" a="1"/>
  <c r="I74"/>
  <c r="J74" a="1"/>
  <c r="J74"/>
  <c r="K74" a="1"/>
  <c r="K74"/>
  <c r="L74" a="1"/>
  <c r="L74"/>
  <c r="M74" a="1"/>
  <c r="M74"/>
  <c r="N74" a="1"/>
  <c r="N74"/>
  <c r="O74" a="1"/>
  <c r="O74"/>
  <c r="P74" a="1"/>
  <c r="P74"/>
  <c r="Q74" a="1"/>
  <c r="Q74"/>
  <c r="R74" a="1"/>
  <c r="R74"/>
  <c r="S74" a="1"/>
  <c r="S74"/>
  <c r="T74" a="1"/>
  <c r="T74"/>
  <c r="U74" a="1"/>
  <c r="U74"/>
  <c r="V74" a="1"/>
  <c r="V74"/>
  <c r="W74" a="1"/>
  <c r="W74"/>
  <c r="X74" a="1"/>
  <c r="X74"/>
  <c r="Y74" a="1"/>
  <c r="Y74"/>
  <c r="Z74" a="1"/>
  <c r="Z74"/>
  <c r="AA74" a="1"/>
  <c r="AA74"/>
  <c r="AB74" a="1"/>
  <c r="AB74"/>
  <c r="AC74" a="1"/>
  <c r="AC74"/>
  <c r="AD74" a="1"/>
  <c r="AD74"/>
  <c r="AE74" a="1"/>
  <c r="AE74"/>
  <c r="AF74" a="1"/>
  <c r="AF74"/>
  <c r="AG74" a="1"/>
  <c r="AG74"/>
  <c r="AH74" a="1"/>
  <c r="AH74"/>
  <c r="AI74" a="1"/>
  <c r="AI74"/>
  <c r="AJ74" a="1"/>
  <c r="AJ74"/>
  <c r="AK74" a="1"/>
  <c r="AK74"/>
  <c r="AL74" a="1"/>
  <c r="AL74"/>
  <c r="AM74" a="1"/>
  <c r="AM74"/>
  <c r="AN74" a="1"/>
  <c r="AN74"/>
  <c r="AO74" a="1"/>
  <c r="AO74"/>
  <c r="AP74" a="1"/>
  <c r="AP74"/>
  <c r="AQ74" a="1"/>
  <c r="AQ74"/>
  <c r="AR74" a="1"/>
  <c r="AR74"/>
  <c r="AS74" a="1"/>
  <c r="AS74"/>
  <c r="AT74" a="1"/>
  <c r="AT74"/>
  <c r="AU74" a="1"/>
  <c r="AU74"/>
  <c r="C6" i="8"/>
  <c r="AA6"/>
  <c r="AI6"/>
  <c r="E6"/>
  <c r="AW6"/>
  <c r="C7"/>
  <c r="AA7"/>
  <c r="AI7"/>
  <c r="E7"/>
  <c r="AW7"/>
  <c r="C8"/>
  <c r="AA8"/>
  <c r="AI8"/>
  <c r="E8"/>
  <c r="AW8"/>
  <c r="C9"/>
  <c r="AA9"/>
  <c r="AI9"/>
  <c r="E9"/>
  <c r="AW9"/>
  <c r="C10"/>
  <c r="AA10"/>
  <c r="AI10"/>
  <c r="E10"/>
  <c r="AW10"/>
  <c r="C11"/>
  <c r="AA11"/>
  <c r="AI11"/>
  <c r="E11"/>
  <c r="AW11"/>
  <c r="C12"/>
  <c r="AA12"/>
  <c r="AI12"/>
  <c r="E12"/>
  <c r="AW12"/>
  <c r="C13"/>
  <c r="AA13"/>
  <c r="AI13"/>
  <c r="E13"/>
  <c r="AW13"/>
  <c r="C14"/>
  <c r="AA14"/>
  <c r="AI14"/>
  <c r="E14"/>
  <c r="AW14"/>
  <c r="C15"/>
  <c r="AA15"/>
  <c r="AI15"/>
  <c r="E15"/>
  <c r="AW15"/>
  <c r="C16"/>
  <c r="AA16"/>
  <c r="AI16"/>
  <c r="E16"/>
  <c r="AW16"/>
  <c r="C17"/>
  <c r="AA17"/>
  <c r="AI17"/>
  <c r="E17"/>
  <c r="AW17"/>
  <c r="C18"/>
  <c r="AA18"/>
  <c r="AI18"/>
  <c r="E18"/>
  <c r="AW18"/>
  <c r="C19"/>
  <c r="AA19"/>
  <c r="AI19"/>
  <c r="E19"/>
  <c r="AW19"/>
  <c r="C20"/>
  <c r="AA20"/>
  <c r="AI20"/>
  <c r="E20"/>
  <c r="AW20"/>
  <c r="C21"/>
  <c r="AA21"/>
  <c r="AI21"/>
  <c r="E21"/>
  <c r="AW21"/>
  <c r="C22"/>
  <c r="AA22"/>
  <c r="AI22"/>
  <c r="E22"/>
  <c r="AW22"/>
  <c r="C23"/>
  <c r="AA23"/>
  <c r="AI23"/>
  <c r="E23"/>
  <c r="AW23"/>
  <c r="C24"/>
  <c r="AA24"/>
  <c r="AI24"/>
  <c r="E24"/>
  <c r="AW24"/>
  <c r="C25"/>
  <c r="AA25"/>
  <c r="AI25"/>
  <c r="E25"/>
  <c r="AW25"/>
  <c r="C26"/>
  <c r="AA26"/>
  <c r="AI26"/>
  <c r="E26"/>
  <c r="AW26"/>
  <c r="C27"/>
  <c r="AA27"/>
  <c r="AI27"/>
  <c r="E27"/>
  <c r="AW27"/>
  <c r="C28"/>
  <c r="AA28"/>
  <c r="AI28"/>
  <c r="E28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70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70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70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70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70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70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70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70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70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70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70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70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70"/>
  <c r="AI70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70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70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70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70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70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70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70"/>
  <c r="AA70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70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70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70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70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70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70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70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70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70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70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70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70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70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70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70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70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7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70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7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0"/>
  <c r="E70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70"/>
  <c r="C70"/>
  <c r="C75" a="1"/>
  <c r="C76" a="1"/>
  <c r="C77" a="1"/>
  <c r="C78" a="1"/>
  <c r="C68"/>
  <c r="D75" a="1"/>
  <c r="D76" a="1"/>
  <c r="D77" a="1"/>
  <c r="D78" a="1"/>
  <c r="D68"/>
  <c r="E75" a="1"/>
  <c r="E76" a="1"/>
  <c r="E77" a="1"/>
  <c r="E78" a="1"/>
  <c r="E68"/>
  <c r="F75" a="1"/>
  <c r="F76" a="1"/>
  <c r="F77" a="1"/>
  <c r="F78" a="1"/>
  <c r="F68"/>
  <c r="G75" a="1"/>
  <c r="G76" a="1"/>
  <c r="G77" a="1"/>
  <c r="G78" a="1"/>
  <c r="G68"/>
  <c r="H75" a="1"/>
  <c r="H76" a="1"/>
  <c r="H77" a="1"/>
  <c r="H78" a="1"/>
  <c r="H68"/>
  <c r="I75" a="1"/>
  <c r="I76" a="1"/>
  <c r="I77" a="1"/>
  <c r="I78" a="1"/>
  <c r="I68"/>
  <c r="J75" a="1"/>
  <c r="J76" a="1"/>
  <c r="J77" a="1"/>
  <c r="J78" a="1"/>
  <c r="J68"/>
  <c r="K75" a="1"/>
  <c r="K76" a="1"/>
  <c r="K77" a="1"/>
  <c r="K78" a="1"/>
  <c r="K68"/>
  <c r="L75" a="1"/>
  <c r="L76" a="1"/>
  <c r="L77" a="1"/>
  <c r="L78" a="1"/>
  <c r="L68"/>
  <c r="M75" a="1"/>
  <c r="M76" a="1"/>
  <c r="M77" a="1"/>
  <c r="M78" a="1"/>
  <c r="M68"/>
  <c r="N75" a="1"/>
  <c r="N76" a="1"/>
  <c r="N77" a="1"/>
  <c r="N78" a="1"/>
  <c r="N68"/>
  <c r="O75" a="1"/>
  <c r="O76" a="1"/>
  <c r="O77" a="1"/>
  <c r="O78" a="1"/>
  <c r="O68"/>
  <c r="P75" a="1"/>
  <c r="P76" a="1"/>
  <c r="P77" a="1"/>
  <c r="P78" a="1"/>
  <c r="P68"/>
  <c r="Q75" a="1"/>
  <c r="Q76" a="1"/>
  <c r="Q77" a="1"/>
  <c r="Q78" a="1"/>
  <c r="Q68"/>
  <c r="R75" a="1"/>
  <c r="R76" a="1"/>
  <c r="R77" a="1"/>
  <c r="R78" a="1"/>
  <c r="R68"/>
  <c r="S75" a="1"/>
  <c r="S76" a="1"/>
  <c r="S77" a="1"/>
  <c r="S78" a="1"/>
  <c r="S68"/>
  <c r="T75" a="1"/>
  <c r="T76" a="1"/>
  <c r="T77" a="1"/>
  <c r="T78" a="1"/>
  <c r="T68"/>
  <c r="U75" a="1"/>
  <c r="U76" a="1"/>
  <c r="U77" a="1"/>
  <c r="U78" a="1"/>
  <c r="U68"/>
  <c r="V75" a="1"/>
  <c r="V76" a="1"/>
  <c r="V77" a="1"/>
  <c r="V78" a="1"/>
  <c r="V68"/>
  <c r="W75" a="1"/>
  <c r="W76" a="1"/>
  <c r="W77" a="1"/>
  <c r="W78" a="1"/>
  <c r="W68"/>
  <c r="X75" a="1"/>
  <c r="X76" a="1"/>
  <c r="X77" a="1"/>
  <c r="X78" a="1"/>
  <c r="X68"/>
  <c r="Y75" a="1"/>
  <c r="Y76" a="1"/>
  <c r="Y77" a="1"/>
  <c r="Y78" a="1"/>
  <c r="Y68"/>
  <c r="Z75" a="1"/>
  <c r="Z76" a="1"/>
  <c r="Z77" a="1"/>
  <c r="Z78" a="1"/>
  <c r="Z68"/>
  <c r="AA75" a="1"/>
  <c r="AA76" a="1"/>
  <c r="AA77" a="1"/>
  <c r="AA78" a="1"/>
  <c r="AA68"/>
  <c r="AB75" a="1"/>
  <c r="AB76" a="1"/>
  <c r="AB77" a="1"/>
  <c r="AB78" a="1"/>
  <c r="AB68"/>
  <c r="AC75" a="1"/>
  <c r="AC76" a="1"/>
  <c r="AC77" a="1"/>
  <c r="AC78" a="1"/>
  <c r="AC68"/>
  <c r="AD75" a="1"/>
  <c r="AD76" a="1"/>
  <c r="AD77" a="1"/>
  <c r="AD78" a="1"/>
  <c r="AD68"/>
  <c r="AE75" a="1"/>
  <c r="AE76" a="1"/>
  <c r="AE77" a="1"/>
  <c r="AE78" a="1"/>
  <c r="AE68"/>
  <c r="AF75" a="1"/>
  <c r="AF76" a="1"/>
  <c r="AF77" a="1"/>
  <c r="AF78" a="1"/>
  <c r="AF68"/>
  <c r="AG75" a="1"/>
  <c r="AG76" a="1"/>
  <c r="AG77" a="1"/>
  <c r="AG78" a="1"/>
  <c r="AG68"/>
  <c r="AH75" a="1"/>
  <c r="AH76" a="1"/>
  <c r="AH77" a="1"/>
  <c r="AH78" a="1"/>
  <c r="AH68"/>
  <c r="AI75" a="1"/>
  <c r="AI76" a="1"/>
  <c r="AI77" a="1"/>
  <c r="AI78" a="1"/>
  <c r="AI68"/>
  <c r="AJ75" a="1"/>
  <c r="AJ76" a="1"/>
  <c r="AJ77" a="1"/>
  <c r="AJ78" a="1"/>
  <c r="AJ68"/>
  <c r="AK75" a="1"/>
  <c r="AK76" a="1"/>
  <c r="AK77" a="1"/>
  <c r="AK78" a="1"/>
  <c r="AK68"/>
  <c r="AL75" a="1"/>
  <c r="AL76" a="1"/>
  <c r="AL77" a="1"/>
  <c r="AL78" a="1"/>
  <c r="AL68"/>
  <c r="AM75" a="1"/>
  <c r="AM76" a="1"/>
  <c r="AM77" a="1"/>
  <c r="AM78" a="1"/>
  <c r="AM68"/>
  <c r="AN75" a="1"/>
  <c r="AN76" a="1"/>
  <c r="AN77" a="1"/>
  <c r="AN78" a="1"/>
  <c r="AN68"/>
  <c r="AO75" a="1"/>
  <c r="AO76" a="1"/>
  <c r="AO77" a="1"/>
  <c r="AO78" a="1"/>
  <c r="AO68"/>
  <c r="AP75" a="1"/>
  <c r="AP76" a="1"/>
  <c r="AP77" a="1"/>
  <c r="AP78" a="1"/>
  <c r="AP68"/>
  <c r="AQ75" a="1"/>
  <c r="AQ76" a="1"/>
  <c r="AQ77" a="1"/>
  <c r="AQ78" a="1"/>
  <c r="AQ68"/>
  <c r="AR75" a="1"/>
  <c r="AR76" a="1"/>
  <c r="AR77" a="1"/>
  <c r="AR78" a="1"/>
  <c r="AR68"/>
  <c r="AS75" a="1"/>
  <c r="AS76" a="1"/>
  <c r="AS77" a="1"/>
  <c r="AS78" a="1"/>
  <c r="AS68"/>
  <c r="AT75" a="1"/>
  <c r="AT76" a="1"/>
  <c r="AT77" a="1"/>
  <c r="AT78" a="1"/>
  <c r="AT68"/>
  <c r="AU75" a="1"/>
  <c r="AU76" a="1"/>
  <c r="AU77" a="1"/>
  <c r="AU78" a="1"/>
  <c r="AU68"/>
  <c r="AW75" a="1"/>
  <c r="AW76" a="1"/>
  <c r="AW77" a="1"/>
  <c r="AW78" a="1"/>
  <c r="AW68"/>
  <c r="C71" a="1"/>
  <c r="C72" a="1"/>
  <c r="C69"/>
  <c r="D71" a="1"/>
  <c r="D72" a="1"/>
  <c r="D69"/>
  <c r="E71" a="1"/>
  <c r="E72" a="1"/>
  <c r="E69"/>
  <c r="F71" a="1"/>
  <c r="F72" a="1"/>
  <c r="F69"/>
  <c r="G71" a="1"/>
  <c r="G72" a="1"/>
  <c r="G69"/>
  <c r="H71" a="1"/>
  <c r="H72" a="1"/>
  <c r="H69"/>
  <c r="I71" a="1"/>
  <c r="I72" a="1"/>
  <c r="I69"/>
  <c r="J71" a="1"/>
  <c r="J72" a="1"/>
  <c r="J69"/>
  <c r="K71" a="1"/>
  <c r="K72" a="1"/>
  <c r="K69"/>
  <c r="L71" a="1"/>
  <c r="L72" a="1"/>
  <c r="L69"/>
  <c r="M71" a="1"/>
  <c r="M72" a="1"/>
  <c r="M69"/>
  <c r="N71" a="1"/>
  <c r="N72" a="1"/>
  <c r="N69"/>
  <c r="O71" a="1"/>
  <c r="O72" a="1"/>
  <c r="O69"/>
  <c r="P71" a="1"/>
  <c r="P72" a="1"/>
  <c r="P69"/>
  <c r="Q71" a="1"/>
  <c r="Q72" a="1"/>
  <c r="Q69"/>
  <c r="R71" a="1"/>
  <c r="R72" a="1"/>
  <c r="R69"/>
  <c r="S71" a="1"/>
  <c r="S72" a="1"/>
  <c r="S69"/>
  <c r="T71" a="1"/>
  <c r="T72" a="1"/>
  <c r="T69"/>
  <c r="U71" a="1"/>
  <c r="U72" a="1"/>
  <c r="U69"/>
  <c r="V71" a="1"/>
  <c r="V72" a="1"/>
  <c r="V69"/>
  <c r="W71" a="1"/>
  <c r="W72" a="1"/>
  <c r="W69"/>
  <c r="X71" a="1"/>
  <c r="X72" a="1"/>
  <c r="X69"/>
  <c r="Y71" a="1"/>
  <c r="Y72" a="1"/>
  <c r="Y69"/>
  <c r="Z71" a="1"/>
  <c r="Z72" a="1"/>
  <c r="Z69"/>
  <c r="AA71" a="1"/>
  <c r="AA72" a="1"/>
  <c r="AA69"/>
  <c r="AB71" a="1"/>
  <c r="AB72" a="1"/>
  <c r="AB69"/>
  <c r="AC71" a="1"/>
  <c r="AC72" a="1"/>
  <c r="AC69"/>
  <c r="AD71" a="1"/>
  <c r="AD72" a="1"/>
  <c r="AD69"/>
  <c r="AE71" a="1"/>
  <c r="AE72" a="1"/>
  <c r="AE69"/>
  <c r="AF71" a="1"/>
  <c r="AF72" a="1"/>
  <c r="AF69"/>
  <c r="AG71" a="1"/>
  <c r="AG72" a="1"/>
  <c r="AG69"/>
  <c r="AH71" a="1"/>
  <c r="AH72" a="1"/>
  <c r="AH69"/>
  <c r="AI71" a="1"/>
  <c r="AI72" a="1"/>
  <c r="AI69"/>
  <c r="AJ71" a="1"/>
  <c r="AJ72" a="1"/>
  <c r="AJ69"/>
  <c r="AK71" a="1"/>
  <c r="AK72" a="1"/>
  <c r="AK69"/>
  <c r="AL71" a="1"/>
  <c r="AL72" a="1"/>
  <c r="AL69"/>
  <c r="AM71" a="1"/>
  <c r="AM72" a="1"/>
  <c r="AM69"/>
  <c r="AN71" a="1"/>
  <c r="AN72" a="1"/>
  <c r="AN69"/>
  <c r="AO71" a="1"/>
  <c r="AO72" a="1"/>
  <c r="AO69"/>
  <c r="AP71" a="1"/>
  <c r="AP72" a="1"/>
  <c r="AP69"/>
  <c r="AQ71" a="1"/>
  <c r="AQ72" a="1"/>
  <c r="AQ69"/>
  <c r="AR71" a="1"/>
  <c r="AR72" a="1"/>
  <c r="AR69"/>
  <c r="AS71" a="1"/>
  <c r="AS72" a="1"/>
  <c r="AS69"/>
  <c r="AT71" a="1"/>
  <c r="AT72" a="1"/>
  <c r="AT69"/>
  <c r="AU71" a="1"/>
  <c r="AU72" a="1"/>
  <c r="AU69"/>
  <c r="AW71" a="1"/>
  <c r="AW72" a="1"/>
  <c r="AW69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W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W72"/>
  <c r="C73" a="1"/>
  <c r="C73"/>
  <c r="D73" a="1"/>
  <c r="D73"/>
  <c r="E73" a="1"/>
  <c r="E73"/>
  <c r="F73" a="1"/>
  <c r="F73"/>
  <c r="G73" a="1"/>
  <c r="G73"/>
  <c r="H73" a="1"/>
  <c r="H73"/>
  <c r="I73" a="1"/>
  <c r="I73"/>
  <c r="J73" a="1"/>
  <c r="J73"/>
  <c r="K73" a="1"/>
  <c r="K73"/>
  <c r="L73" a="1"/>
  <c r="L73"/>
  <c r="M73" a="1"/>
  <c r="M73"/>
  <c r="N73" a="1"/>
  <c r="N73"/>
  <c r="O73" a="1"/>
  <c r="O73"/>
  <c r="P73" a="1"/>
  <c r="P73"/>
  <c r="Q73" a="1"/>
  <c r="Q73"/>
  <c r="R73" a="1"/>
  <c r="R73"/>
  <c r="S73" a="1"/>
  <c r="S73"/>
  <c r="T73" a="1"/>
  <c r="T73"/>
  <c r="U73" a="1"/>
  <c r="U73"/>
  <c r="V73" a="1"/>
  <c r="V73"/>
  <c r="W73" a="1"/>
  <c r="W73"/>
  <c r="X73" a="1"/>
  <c r="X73"/>
  <c r="Y73" a="1"/>
  <c r="Y73"/>
  <c r="Z73" a="1"/>
  <c r="Z73"/>
  <c r="AA73" a="1"/>
  <c r="AA73"/>
  <c r="AB73" a="1"/>
  <c r="AB73"/>
  <c r="AC73" a="1"/>
  <c r="AC73"/>
  <c r="AD73" a="1"/>
  <c r="AD73"/>
  <c r="AE73" a="1"/>
  <c r="AE73"/>
  <c r="AF73" a="1"/>
  <c r="AF73"/>
  <c r="AG73" a="1"/>
  <c r="AG73"/>
  <c r="AH73" a="1"/>
  <c r="AH73"/>
  <c r="AI73" a="1"/>
  <c r="AI73"/>
  <c r="AJ73" a="1"/>
  <c r="AJ73"/>
  <c r="AK73" a="1"/>
  <c r="AK73"/>
  <c r="AL73" a="1"/>
  <c r="AL73"/>
  <c r="AM73" a="1"/>
  <c r="AM73"/>
  <c r="AN73" a="1"/>
  <c r="AN73"/>
  <c r="AO73" a="1"/>
  <c r="AO73"/>
  <c r="AP73" a="1"/>
  <c r="AP73"/>
  <c r="AQ73" a="1"/>
  <c r="AQ73"/>
  <c r="AR73" a="1"/>
  <c r="AR73"/>
  <c r="AS73" a="1"/>
  <c r="AS73"/>
  <c r="AT73" a="1"/>
  <c r="AT73"/>
  <c r="AU73" a="1"/>
  <c r="AU73"/>
  <c r="AW73" a="1"/>
  <c r="AW73"/>
  <c r="C74" a="1"/>
  <c r="C74"/>
  <c r="D74" a="1"/>
  <c r="D74"/>
  <c r="E74" a="1"/>
  <c r="E74"/>
  <c r="F74" a="1"/>
  <c r="F74"/>
  <c r="G74" a="1"/>
  <c r="G74"/>
  <c r="H74" a="1"/>
  <c r="H74"/>
  <c r="I74" a="1"/>
  <c r="I74"/>
  <c r="J74" a="1"/>
  <c r="J74"/>
  <c r="K74" a="1"/>
  <c r="K74"/>
  <c r="L74" a="1"/>
  <c r="L74"/>
  <c r="M74" a="1"/>
  <c r="M74"/>
  <c r="N74" a="1"/>
  <c r="N74"/>
  <c r="O74" a="1"/>
  <c r="O74"/>
  <c r="P74" a="1"/>
  <c r="P74"/>
  <c r="Q74" a="1"/>
  <c r="Q74"/>
  <c r="R74" a="1"/>
  <c r="R74"/>
  <c r="S74" a="1"/>
  <c r="S74"/>
  <c r="T74" a="1"/>
  <c r="T74"/>
  <c r="U74" a="1"/>
  <c r="U74"/>
  <c r="V74" a="1"/>
  <c r="V74"/>
  <c r="W74" a="1"/>
  <c r="W74"/>
  <c r="X74" a="1"/>
  <c r="X74"/>
  <c r="Y74" a="1"/>
  <c r="Y74"/>
  <c r="Z74" a="1"/>
  <c r="Z74"/>
  <c r="AA74" a="1"/>
  <c r="AA74"/>
  <c r="AB74" a="1"/>
  <c r="AB74"/>
  <c r="AC74" a="1"/>
  <c r="AC74"/>
  <c r="AD74" a="1"/>
  <c r="AD74"/>
  <c r="AE74" a="1"/>
  <c r="AE74"/>
  <c r="AF74" a="1"/>
  <c r="AF74"/>
  <c r="AG74" a="1"/>
  <c r="AG74"/>
  <c r="AH74" a="1"/>
  <c r="AH74"/>
  <c r="AI74" a="1"/>
  <c r="AI74"/>
  <c r="AJ74" a="1"/>
  <c r="AJ74"/>
  <c r="AK74" a="1"/>
  <c r="AK74"/>
  <c r="AL74" a="1"/>
  <c r="AL74"/>
  <c r="AM74" a="1"/>
  <c r="AM74"/>
  <c r="AN74" a="1"/>
  <c r="AN74"/>
  <c r="AO74" a="1"/>
  <c r="AO74"/>
  <c r="AP74" a="1"/>
  <c r="AP74"/>
  <c r="AQ74" a="1"/>
  <c r="AQ74"/>
  <c r="AR74" a="1"/>
  <c r="AR74"/>
  <c r="AS74" a="1"/>
  <c r="AS74"/>
  <c r="AT74" a="1"/>
  <c r="AT74"/>
  <c r="AU74" a="1"/>
  <c r="AU74"/>
  <c r="AW74" a="1"/>
  <c r="AW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W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W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W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W78"/>
  <c r="B66" i="6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AU78" a="1"/>
  <c r="AU78"/>
  <c r="AT78" a="1"/>
  <c r="AT78"/>
  <c r="AS78" a="1"/>
  <c r="AS78"/>
  <c r="AR78" a="1"/>
  <c r="AR78"/>
  <c r="AQ78" a="1"/>
  <c r="AQ78"/>
  <c r="AP78" a="1"/>
  <c r="AP78"/>
  <c r="AO78" a="1"/>
  <c r="AO78"/>
  <c r="AN78" a="1"/>
  <c r="AN78"/>
  <c r="AM78" a="1"/>
  <c r="AM78"/>
  <c r="AL78" a="1"/>
  <c r="AL78"/>
  <c r="AK78" a="1"/>
  <c r="AK78"/>
  <c r="AJ78" a="1"/>
  <c r="AJ78"/>
  <c r="AI78" a="1"/>
  <c r="AI78"/>
  <c r="AH78" a="1"/>
  <c r="AH78"/>
  <c r="AG78" a="1"/>
  <c r="AG78"/>
  <c r="AF78" a="1"/>
  <c r="AF78"/>
  <c r="AE78" a="1"/>
  <c r="AE78"/>
  <c r="AD78" a="1"/>
  <c r="AD78"/>
  <c r="AC78" a="1"/>
  <c r="AC78"/>
  <c r="AB78" a="1"/>
  <c r="AB78"/>
  <c r="AA78" a="1"/>
  <c r="AA78"/>
  <c r="Z78" a="1"/>
  <c r="Z78"/>
  <c r="Y78" a="1"/>
  <c r="Y78"/>
  <c r="X78" a="1"/>
  <c r="X78"/>
  <c r="W78" a="1"/>
  <c r="W78"/>
  <c r="V78" a="1"/>
  <c r="V78"/>
  <c r="U78" a="1"/>
  <c r="U78"/>
  <c r="T78" a="1"/>
  <c r="T78"/>
  <c r="S78" a="1"/>
  <c r="S78"/>
  <c r="R78" a="1"/>
  <c r="R78"/>
  <c r="Q78" a="1"/>
  <c r="Q78"/>
  <c r="P78" a="1"/>
  <c r="P78"/>
  <c r="O78" a="1"/>
  <c r="O78"/>
  <c r="N78" a="1"/>
  <c r="N78"/>
  <c r="M78" a="1"/>
  <c r="M78"/>
  <c r="L78" a="1"/>
  <c r="L78"/>
  <c r="K78" a="1"/>
  <c r="K78"/>
  <c r="J78" a="1"/>
  <c r="J78"/>
  <c r="I78" a="1"/>
  <c r="I78"/>
  <c r="H78" a="1"/>
  <c r="H78"/>
  <c r="G78" a="1"/>
  <c r="G78"/>
  <c r="F78" a="1"/>
  <c r="F78"/>
  <c r="E78" a="1"/>
  <c r="E78"/>
  <c r="D78" a="1"/>
  <c r="D78"/>
  <c r="C78" a="1"/>
  <c r="C78"/>
  <c r="AU77" a="1"/>
  <c r="AU77"/>
  <c r="AT77" a="1"/>
  <c r="AT77"/>
  <c r="AS77" a="1"/>
  <c r="AS77"/>
  <c r="AR77" a="1"/>
  <c r="AR77"/>
  <c r="AQ77" a="1"/>
  <c r="AQ77"/>
  <c r="AP77" a="1"/>
  <c r="AP77"/>
  <c r="AO77" a="1"/>
  <c r="AO77"/>
  <c r="AN77" a="1"/>
  <c r="AN77"/>
  <c r="AM77" a="1"/>
  <c r="AM77"/>
  <c r="AL77" a="1"/>
  <c r="AL77"/>
  <c r="AK77" a="1"/>
  <c r="AK77"/>
  <c r="AJ77" a="1"/>
  <c r="AJ77"/>
  <c r="AI77" a="1"/>
  <c r="AI77"/>
  <c r="AH77" a="1"/>
  <c r="AH77"/>
  <c r="AG77" a="1"/>
  <c r="AG77"/>
  <c r="AF77" a="1"/>
  <c r="AF77"/>
  <c r="AE77" a="1"/>
  <c r="AE77"/>
  <c r="AD77" a="1"/>
  <c r="AD77"/>
  <c r="AC77" a="1"/>
  <c r="AC77"/>
  <c r="AB77" a="1"/>
  <c r="AB77"/>
  <c r="AA77" a="1"/>
  <c r="AA77"/>
  <c r="Z77" a="1"/>
  <c r="Z77"/>
  <c r="Y77" a="1"/>
  <c r="Y77"/>
  <c r="X77" a="1"/>
  <c r="X77"/>
  <c r="W77" a="1"/>
  <c r="W77"/>
  <c r="V77" a="1"/>
  <c r="V77"/>
  <c r="U77" a="1"/>
  <c r="U77"/>
  <c r="T77" a="1"/>
  <c r="T77"/>
  <c r="S77" a="1"/>
  <c r="S77"/>
  <c r="R77" a="1"/>
  <c r="R77"/>
  <c r="Q77" a="1"/>
  <c r="Q77"/>
  <c r="P77" a="1"/>
  <c r="P77"/>
  <c r="O77" a="1"/>
  <c r="O77"/>
  <c r="N77" a="1"/>
  <c r="N77"/>
  <c r="M77" a="1"/>
  <c r="M77"/>
  <c r="L77" a="1"/>
  <c r="L77"/>
  <c r="K77" a="1"/>
  <c r="K77"/>
  <c r="J77" a="1"/>
  <c r="J77"/>
  <c r="I77" a="1"/>
  <c r="I77"/>
  <c r="H77" a="1"/>
  <c r="H77"/>
  <c r="G77" a="1"/>
  <c r="G77"/>
  <c r="F77" a="1"/>
  <c r="F77"/>
  <c r="E77" a="1"/>
  <c r="E77"/>
  <c r="D77" a="1"/>
  <c r="D77"/>
  <c r="C77" a="1"/>
  <c r="C77"/>
  <c r="AU76" a="1"/>
  <c r="AU76"/>
  <c r="AT76" a="1"/>
  <c r="AT76"/>
  <c r="AS76" a="1"/>
  <c r="AS76"/>
  <c r="AR76" a="1"/>
  <c r="AR76"/>
  <c r="AQ76" a="1"/>
  <c r="AQ76"/>
  <c r="AP76" a="1"/>
  <c r="AP76"/>
  <c r="AO76" a="1"/>
  <c r="AO76"/>
  <c r="AN76" a="1"/>
  <c r="AN76"/>
  <c r="AM76" a="1"/>
  <c r="AM76"/>
  <c r="AL76" a="1"/>
  <c r="AL76"/>
  <c r="AK76" a="1"/>
  <c r="AK76"/>
  <c r="AJ76" a="1"/>
  <c r="AJ76"/>
  <c r="AI76" a="1"/>
  <c r="AI76"/>
  <c r="AH76" a="1"/>
  <c r="AH76"/>
  <c r="AG76" a="1"/>
  <c r="AG76"/>
  <c r="AF76" a="1"/>
  <c r="AF76"/>
  <c r="AE76" a="1"/>
  <c r="AE76"/>
  <c r="AD76" a="1"/>
  <c r="AD76"/>
  <c r="AC76" a="1"/>
  <c r="AC76"/>
  <c r="AB76" a="1"/>
  <c r="AB76"/>
  <c r="AA76" a="1"/>
  <c r="AA76"/>
  <c r="Z76" a="1"/>
  <c r="Z76"/>
  <c r="Y76" a="1"/>
  <c r="Y76"/>
  <c r="X76" a="1"/>
  <c r="X76"/>
  <c r="W76" a="1"/>
  <c r="W76"/>
  <c r="V76" a="1"/>
  <c r="V76"/>
  <c r="U76" a="1"/>
  <c r="U76"/>
  <c r="T76" a="1"/>
  <c r="T76"/>
  <c r="S76" a="1"/>
  <c r="S76"/>
  <c r="R76" a="1"/>
  <c r="R76"/>
  <c r="Q76" a="1"/>
  <c r="Q76"/>
  <c r="P76" a="1"/>
  <c r="P76"/>
  <c r="O76" a="1"/>
  <c r="O76"/>
  <c r="N76" a="1"/>
  <c r="N76"/>
  <c r="M76" a="1"/>
  <c r="M76"/>
  <c r="L76" a="1"/>
  <c r="L76"/>
  <c r="K76" a="1"/>
  <c r="K76"/>
  <c r="J76" a="1"/>
  <c r="J76"/>
  <c r="I76" a="1"/>
  <c r="I76"/>
  <c r="H76" a="1"/>
  <c r="H76"/>
  <c r="G76" a="1"/>
  <c r="G76"/>
  <c r="F76" a="1"/>
  <c r="F76"/>
  <c r="E76" a="1"/>
  <c r="E76"/>
  <c r="D76" a="1"/>
  <c r="D76"/>
  <c r="C76" a="1"/>
  <c r="C76"/>
  <c r="AU75" a="1"/>
  <c r="AU75"/>
  <c r="AT75" a="1"/>
  <c r="AT75"/>
  <c r="AS75" a="1"/>
  <c r="AS75"/>
  <c r="AR75" a="1"/>
  <c r="AR75"/>
  <c r="AQ75" a="1"/>
  <c r="AQ75"/>
  <c r="AP75" a="1"/>
  <c r="AP75"/>
  <c r="AO75" a="1"/>
  <c r="AO75"/>
  <c r="AN75" a="1"/>
  <c r="AN75"/>
  <c r="AM75" a="1"/>
  <c r="AM75"/>
  <c r="AL75" a="1"/>
  <c r="AL75"/>
  <c r="AK75" a="1"/>
  <c r="AK75"/>
  <c r="AJ75" a="1"/>
  <c r="AJ75"/>
  <c r="AI75" a="1"/>
  <c r="AI75"/>
  <c r="AH75" a="1"/>
  <c r="AH75"/>
  <c r="AG75" a="1"/>
  <c r="AG75"/>
  <c r="AF75" a="1"/>
  <c r="AF75"/>
  <c r="AE75" a="1"/>
  <c r="AE75"/>
  <c r="AD75" a="1"/>
  <c r="AD75"/>
  <c r="AC75" a="1"/>
  <c r="AC75"/>
  <c r="AB75" a="1"/>
  <c r="AB75"/>
  <c r="AA75" a="1"/>
  <c r="AA75"/>
  <c r="Z75" a="1"/>
  <c r="Z75"/>
  <c r="Y75" a="1"/>
  <c r="Y75"/>
  <c r="X75" a="1"/>
  <c r="X75"/>
  <c r="W75" a="1"/>
  <c r="W75"/>
  <c r="V75" a="1"/>
  <c r="V75"/>
  <c r="U75" a="1"/>
  <c r="U75"/>
  <c r="T75" a="1"/>
  <c r="T75"/>
  <c r="S75" a="1"/>
  <c r="S75"/>
  <c r="R75" a="1"/>
  <c r="R75"/>
  <c r="Q75" a="1"/>
  <c r="Q75"/>
  <c r="P75" a="1"/>
  <c r="P75"/>
  <c r="O75" a="1"/>
  <c r="O75"/>
  <c r="N75" a="1"/>
  <c r="N75"/>
  <c r="M75" a="1"/>
  <c r="M75"/>
  <c r="L75" a="1"/>
  <c r="L75"/>
  <c r="K75" a="1"/>
  <c r="K75"/>
  <c r="J75" a="1"/>
  <c r="J75"/>
  <c r="I75" a="1"/>
  <c r="I75"/>
  <c r="H75" a="1"/>
  <c r="H75"/>
  <c r="G75" a="1"/>
  <c r="G75"/>
  <c r="F75" a="1"/>
  <c r="F75"/>
  <c r="E75" a="1"/>
  <c r="E75"/>
  <c r="D75" a="1"/>
  <c r="D75"/>
  <c r="C75" a="1"/>
  <c r="C75"/>
  <c r="AU74" a="1"/>
  <c r="AU74"/>
  <c r="AT74" a="1"/>
  <c r="AT74"/>
  <c r="AS74" a="1"/>
  <c r="AS74"/>
  <c r="AR74" a="1"/>
  <c r="AR74"/>
  <c r="AQ74" a="1"/>
  <c r="AQ74"/>
  <c r="AP74" a="1"/>
  <c r="AP74"/>
  <c r="AO74" a="1"/>
  <c r="AO74"/>
  <c r="AN74" a="1"/>
  <c r="AN74"/>
  <c r="AM74" a="1"/>
  <c r="AM74"/>
  <c r="AL74" a="1"/>
  <c r="AL74"/>
  <c r="AK74" a="1"/>
  <c r="AK74"/>
  <c r="AJ74" a="1"/>
  <c r="AJ74"/>
  <c r="AI74" a="1"/>
  <c r="AI74"/>
  <c r="AH74" a="1"/>
  <c r="AH74"/>
  <c r="AG74" a="1"/>
  <c r="AG74"/>
  <c r="AF74" a="1"/>
  <c r="AF74"/>
  <c r="AE74" a="1"/>
  <c r="AE74"/>
  <c r="AD74" a="1"/>
  <c r="AD74"/>
  <c r="AC74" a="1"/>
  <c r="AC74"/>
  <c r="AB74" a="1"/>
  <c r="AB74"/>
  <c r="AA74" a="1"/>
  <c r="AA74"/>
  <c r="Z74" a="1"/>
  <c r="Z74"/>
  <c r="Y74" a="1"/>
  <c r="Y74"/>
  <c r="X74" a="1"/>
  <c r="X74"/>
  <c r="W74" a="1"/>
  <c r="W74"/>
  <c r="V74" a="1"/>
  <c r="V74"/>
  <c r="U74" a="1"/>
  <c r="U74"/>
  <c r="T74" a="1"/>
  <c r="T74"/>
  <c r="S74" a="1"/>
  <c r="S74"/>
  <c r="R74" a="1"/>
  <c r="R74"/>
  <c r="Q74" a="1"/>
  <c r="Q74"/>
  <c r="P74" a="1"/>
  <c r="P74"/>
  <c r="O74" a="1"/>
  <c r="O74"/>
  <c r="N74" a="1"/>
  <c r="N74"/>
  <c r="M74" a="1"/>
  <c r="M74"/>
  <c r="L74" a="1"/>
  <c r="L74"/>
  <c r="K74" a="1"/>
  <c r="K74"/>
  <c r="J74" a="1"/>
  <c r="J74"/>
  <c r="I74" a="1"/>
  <c r="I74"/>
  <c r="H74" a="1"/>
  <c r="H74"/>
  <c r="G74" a="1"/>
  <c r="G74"/>
  <c r="F74" a="1"/>
  <c r="F74"/>
  <c r="E74" a="1"/>
  <c r="E74"/>
  <c r="D74" a="1"/>
  <c r="D74"/>
  <c r="C74" a="1"/>
  <c r="C74"/>
  <c r="AU73" a="1"/>
  <c r="AU73"/>
  <c r="AT73" a="1"/>
  <c r="AT73"/>
  <c r="AS73" a="1"/>
  <c r="AS73"/>
  <c r="AR73" a="1"/>
  <c r="AR73"/>
  <c r="AQ73" a="1"/>
  <c r="AQ73"/>
  <c r="AP73" a="1"/>
  <c r="AP73"/>
  <c r="AO73" a="1"/>
  <c r="AO73"/>
  <c r="AN73" a="1"/>
  <c r="AN73"/>
  <c r="AM73" a="1"/>
  <c r="AM73"/>
  <c r="AL73" a="1"/>
  <c r="AL73"/>
  <c r="AK73" a="1"/>
  <c r="AK73"/>
  <c r="AJ73" a="1"/>
  <c r="AJ73"/>
  <c r="AI73" a="1"/>
  <c r="AI73"/>
  <c r="AH73" a="1"/>
  <c r="AH73"/>
  <c r="AG73" a="1"/>
  <c r="AG73"/>
  <c r="AF73" a="1"/>
  <c r="AF73"/>
  <c r="AE73" a="1"/>
  <c r="AE73"/>
  <c r="AD73" a="1"/>
  <c r="AD73"/>
  <c r="AC73" a="1"/>
  <c r="AC73"/>
  <c r="AB73" a="1"/>
  <c r="AB73"/>
  <c r="AA73" a="1"/>
  <c r="AA73"/>
  <c r="Z73" a="1"/>
  <c r="Z73"/>
  <c r="Y73" a="1"/>
  <c r="Y73"/>
  <c r="X73" a="1"/>
  <c r="X73"/>
  <c r="W73" a="1"/>
  <c r="W73"/>
  <c r="V73" a="1"/>
  <c r="V73"/>
  <c r="U73" a="1"/>
  <c r="U73"/>
  <c r="T73" a="1"/>
  <c r="T73"/>
  <c r="S73" a="1"/>
  <c r="S73"/>
  <c r="R73" a="1"/>
  <c r="R73"/>
  <c r="Q73" a="1"/>
  <c r="Q73"/>
  <c r="P73" a="1"/>
  <c r="P73"/>
  <c r="O73" a="1"/>
  <c r="O73"/>
  <c r="N73" a="1"/>
  <c r="N73"/>
  <c r="M73" a="1"/>
  <c r="M73"/>
  <c r="L73" a="1"/>
  <c r="L73"/>
  <c r="K73" a="1"/>
  <c r="K73"/>
  <c r="J73" a="1"/>
  <c r="J73"/>
  <c r="I73" a="1"/>
  <c r="I73"/>
  <c r="H73" a="1"/>
  <c r="H73"/>
  <c r="G73" a="1"/>
  <c r="G73"/>
  <c r="F73" a="1"/>
  <c r="F73"/>
  <c r="E73" a="1"/>
  <c r="E73"/>
  <c r="D73" a="1"/>
  <c r="D73"/>
  <c r="C73" a="1"/>
  <c r="C73"/>
  <c r="AU72" a="1"/>
  <c r="AU72"/>
  <c r="AT72" a="1"/>
  <c r="AT72"/>
  <c r="AS72" a="1"/>
  <c r="AS72"/>
  <c r="AR72" a="1"/>
  <c r="AR72"/>
  <c r="AQ72" a="1"/>
  <c r="AQ72"/>
  <c r="AP72" a="1"/>
  <c r="AP72"/>
  <c r="AO72" a="1"/>
  <c r="AO72"/>
  <c r="AN72" a="1"/>
  <c r="AN72"/>
  <c r="AM72" a="1"/>
  <c r="AM72"/>
  <c r="AL72" a="1"/>
  <c r="AL72"/>
  <c r="AK72" a="1"/>
  <c r="AK72"/>
  <c r="AJ72" a="1"/>
  <c r="AJ72"/>
  <c r="AI72" a="1"/>
  <c r="AI72"/>
  <c r="AH72" a="1"/>
  <c r="AH72"/>
  <c r="AG72" a="1"/>
  <c r="AG72"/>
  <c r="AF72" a="1"/>
  <c r="AF72"/>
  <c r="AE72" a="1"/>
  <c r="AE72"/>
  <c r="AD72" a="1"/>
  <c r="AD72"/>
  <c r="AC72" a="1"/>
  <c r="AC72"/>
  <c r="AB72" a="1"/>
  <c r="AB72"/>
  <c r="AA72" a="1"/>
  <c r="AA72"/>
  <c r="Z72" a="1"/>
  <c r="Z72"/>
  <c r="Y72" a="1"/>
  <c r="Y72"/>
  <c r="X72" a="1"/>
  <c r="X72"/>
  <c r="W72" a="1"/>
  <c r="W72"/>
  <c r="V72" a="1"/>
  <c r="V72"/>
  <c r="U72" a="1"/>
  <c r="U72"/>
  <c r="T72" a="1"/>
  <c r="T72"/>
  <c r="S72" a="1"/>
  <c r="S72"/>
  <c r="R72" a="1"/>
  <c r="R72"/>
  <c r="Q72" a="1"/>
  <c r="Q72"/>
  <c r="P72" a="1"/>
  <c r="P72"/>
  <c r="O72" a="1"/>
  <c r="O72"/>
  <c r="N72" a="1"/>
  <c r="N72"/>
  <c r="M72" a="1"/>
  <c r="M72"/>
  <c r="L72" a="1"/>
  <c r="L72"/>
  <c r="K72" a="1"/>
  <c r="K72"/>
  <c r="J72" a="1"/>
  <c r="J72"/>
  <c r="I72" a="1"/>
  <c r="I72"/>
  <c r="H72" a="1"/>
  <c r="H72"/>
  <c r="G72" a="1"/>
  <c r="G72"/>
  <c r="F72" a="1"/>
  <c r="F72"/>
  <c r="E72" a="1"/>
  <c r="E72"/>
  <c r="D72" a="1"/>
  <c r="D72"/>
  <c r="C72" a="1"/>
  <c r="C72"/>
  <c r="AU71" a="1"/>
  <c r="AU71"/>
  <c r="AT71" a="1"/>
  <c r="AT71"/>
  <c r="AS71" a="1"/>
  <c r="AS71"/>
  <c r="AR71" a="1"/>
  <c r="AR71"/>
  <c r="AQ71" a="1"/>
  <c r="AQ71"/>
  <c r="AP71" a="1"/>
  <c r="AP71"/>
  <c r="AO71" a="1"/>
  <c r="AO71"/>
  <c r="AN71" a="1"/>
  <c r="AN71"/>
  <c r="AM71" a="1"/>
  <c r="AM71"/>
  <c r="AL71" a="1"/>
  <c r="AL71"/>
  <c r="AK71" a="1"/>
  <c r="AK71"/>
  <c r="AJ71" a="1"/>
  <c r="AJ71"/>
  <c r="AI71" a="1"/>
  <c r="AI71"/>
  <c r="AH71" a="1"/>
  <c r="AH71"/>
  <c r="AG71" a="1"/>
  <c r="AG71"/>
  <c r="AF71" a="1"/>
  <c r="AF71"/>
  <c r="AE71" a="1"/>
  <c r="AE71"/>
  <c r="AD71" a="1"/>
  <c r="AD71"/>
  <c r="AC71" a="1"/>
  <c r="AC71"/>
  <c r="AB71" a="1"/>
  <c r="AB71"/>
  <c r="AA71" a="1"/>
  <c r="AA71"/>
  <c r="Z71" a="1"/>
  <c r="Z71"/>
  <c r="Y71" a="1"/>
  <c r="Y71"/>
  <c r="X71" a="1"/>
  <c r="X71"/>
  <c r="W71" a="1"/>
  <c r="W71"/>
  <c r="V71" a="1"/>
  <c r="V71"/>
  <c r="U71" a="1"/>
  <c r="U71"/>
  <c r="T71" a="1"/>
  <c r="T71"/>
  <c r="S71" a="1"/>
  <c r="S71"/>
  <c r="R71" a="1"/>
  <c r="R71"/>
  <c r="Q71" a="1"/>
  <c r="Q71"/>
  <c r="P71" a="1"/>
  <c r="P71"/>
  <c r="O71" a="1"/>
  <c r="O71"/>
  <c r="N71" a="1"/>
  <c r="N71"/>
  <c r="M71" a="1"/>
  <c r="M71"/>
  <c r="L71" a="1"/>
  <c r="L71"/>
  <c r="K71" a="1"/>
  <c r="K71"/>
  <c r="J71" a="1"/>
  <c r="J71"/>
  <c r="I71" a="1"/>
  <c r="I71"/>
  <c r="H71" a="1"/>
  <c r="H71"/>
  <c r="G71" a="1"/>
  <c r="G71"/>
  <c r="F71" a="1"/>
  <c r="F71"/>
  <c r="E71" a="1"/>
  <c r="E71"/>
  <c r="D71" a="1"/>
  <c r="D71"/>
  <c r="C71" a="1"/>
  <c r="C71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 i="66"/>
  <c r="AH14"/>
  <c r="AH7"/>
  <c r="AH8"/>
  <c r="AH9"/>
  <c r="AH10"/>
  <c r="AH11"/>
  <c r="AH12"/>
  <c r="AH13"/>
  <c r="AI14"/>
  <c r="AF14"/>
  <c r="AF7"/>
  <c r="AF8"/>
  <c r="AF9"/>
  <c r="AF10"/>
  <c r="AF11"/>
  <c r="AF12"/>
  <c r="AF13"/>
  <c r="AG14"/>
  <c r="AD14"/>
  <c r="AD7"/>
  <c r="AD8"/>
  <c r="AD9"/>
  <c r="AD10"/>
  <c r="AD11"/>
  <c r="AD12"/>
  <c r="AD13"/>
  <c r="AE14"/>
  <c r="AB14"/>
  <c r="AB7"/>
  <c r="AB8"/>
  <c r="AB9"/>
  <c r="AB10"/>
  <c r="AB11"/>
  <c r="AB12"/>
  <c r="AB13"/>
  <c r="AC14"/>
  <c r="Z14"/>
  <c r="Z7"/>
  <c r="Z8"/>
  <c r="Z9"/>
  <c r="Z10"/>
  <c r="Z11"/>
  <c r="Z12"/>
  <c r="Z13"/>
  <c r="AA14"/>
  <c r="X14"/>
  <c r="X7"/>
  <c r="X8"/>
  <c r="X9"/>
  <c r="X10"/>
  <c r="X11"/>
  <c r="X12"/>
  <c r="X13"/>
  <c r="Y14"/>
  <c r="V14"/>
  <c r="V7"/>
  <c r="V8"/>
  <c r="V9"/>
  <c r="V10"/>
  <c r="V11"/>
  <c r="V12"/>
  <c r="V13"/>
  <c r="W14"/>
  <c r="T14"/>
  <c r="T7"/>
  <c r="T8"/>
  <c r="T9"/>
  <c r="T10"/>
  <c r="T11"/>
  <c r="T12"/>
  <c r="T13"/>
  <c r="U14"/>
  <c r="A3"/>
  <c r="B14"/>
  <c r="AI13"/>
  <c r="AG13"/>
  <c r="AE13"/>
  <c r="AC13"/>
  <c r="AA13"/>
  <c r="Y13"/>
  <c r="W13"/>
  <c r="U13"/>
  <c r="B13"/>
  <c r="AI12"/>
  <c r="AG12"/>
  <c r="AE12"/>
  <c r="AC12"/>
  <c r="AA12"/>
  <c r="Y12"/>
  <c r="W12"/>
  <c r="U12"/>
  <c r="B12"/>
  <c r="AI11"/>
  <c r="AG11"/>
  <c r="AE11"/>
  <c r="AC11"/>
  <c r="AA11"/>
  <c r="Y11"/>
  <c r="W11"/>
  <c r="U11"/>
  <c r="B11"/>
  <c r="AI10"/>
  <c r="AG10"/>
  <c r="AE10"/>
  <c r="AC10"/>
  <c r="AA10"/>
  <c r="Y10"/>
  <c r="W10"/>
  <c r="U10"/>
  <c r="B10"/>
  <c r="AI9"/>
  <c r="AG9"/>
  <c r="AE9"/>
  <c r="AC9"/>
  <c r="AA9"/>
  <c r="Y9"/>
  <c r="W9"/>
  <c r="U9"/>
  <c r="B9"/>
  <c r="AI8"/>
  <c r="AG8"/>
  <c r="AE8"/>
  <c r="AC8"/>
  <c r="AA8"/>
  <c r="Y8"/>
  <c r="W8"/>
  <c r="U8"/>
  <c r="B8"/>
  <c r="AI7"/>
  <c r="AG7"/>
  <c r="AE7"/>
  <c r="AC7"/>
  <c r="AA7"/>
  <c r="Y7"/>
  <c r="W7"/>
  <c r="U7"/>
  <c r="B7"/>
  <c r="R14"/>
  <c r="R7"/>
  <c r="R8"/>
  <c r="R9"/>
  <c r="R10"/>
  <c r="R11"/>
  <c r="R12"/>
  <c r="R13"/>
  <c r="S14"/>
  <c r="P14"/>
  <c r="P7"/>
  <c r="P8"/>
  <c r="P9"/>
  <c r="P10"/>
  <c r="P11"/>
  <c r="P12"/>
  <c r="P13"/>
  <c r="Q14"/>
  <c r="N14"/>
  <c r="N7"/>
  <c r="N8"/>
  <c r="N9"/>
  <c r="N10"/>
  <c r="N11"/>
  <c r="N12"/>
  <c r="N13"/>
  <c r="O14"/>
  <c r="L14"/>
  <c r="L7"/>
  <c r="L8"/>
  <c r="L9"/>
  <c r="L10"/>
  <c r="L11"/>
  <c r="L12"/>
  <c r="L13"/>
  <c r="M14"/>
  <c r="J14"/>
  <c r="J7"/>
  <c r="J8"/>
  <c r="J9"/>
  <c r="J10"/>
  <c r="J11"/>
  <c r="J12"/>
  <c r="J13"/>
  <c r="K14"/>
  <c r="H14"/>
  <c r="H7"/>
  <c r="H8"/>
  <c r="H9"/>
  <c r="H10"/>
  <c r="H11"/>
  <c r="H12"/>
  <c r="H13"/>
  <c r="I14"/>
  <c r="F14"/>
  <c r="F7"/>
  <c r="F8"/>
  <c r="F9"/>
  <c r="F10"/>
  <c r="F11"/>
  <c r="F12"/>
  <c r="F13"/>
  <c r="G14"/>
  <c r="D14"/>
  <c r="D7"/>
  <c r="D8"/>
  <c r="D9"/>
  <c r="D10"/>
  <c r="D11"/>
  <c r="D12"/>
  <c r="D13"/>
  <c r="E14"/>
  <c r="S13"/>
  <c r="Q13"/>
  <c r="O13"/>
  <c r="M13"/>
  <c r="K13"/>
  <c r="I13"/>
  <c r="G13"/>
  <c r="E13"/>
  <c r="S12"/>
  <c r="Q12"/>
  <c r="O12"/>
  <c r="M12"/>
  <c r="K12"/>
  <c r="I12"/>
  <c r="G12"/>
  <c r="E12"/>
  <c r="S11"/>
  <c r="Q11"/>
  <c r="O11"/>
  <c r="M11"/>
  <c r="K11"/>
  <c r="I11"/>
  <c r="G11"/>
  <c r="E11"/>
  <c r="S10"/>
  <c r="Q10"/>
  <c r="O10"/>
  <c r="M10"/>
  <c r="K10"/>
  <c r="I10"/>
  <c r="G10"/>
  <c r="E10"/>
  <c r="S9"/>
  <c r="Q9"/>
  <c r="O9"/>
  <c r="M9"/>
  <c r="K9"/>
  <c r="I9"/>
  <c r="G9"/>
  <c r="E9"/>
  <c r="S8"/>
  <c r="Q8"/>
  <c r="O8"/>
  <c r="M8"/>
  <c r="K8"/>
  <c r="I8"/>
  <c r="G8"/>
  <c r="E8"/>
  <c r="S7"/>
  <c r="Q7"/>
  <c r="O7"/>
  <c r="M7"/>
  <c r="K7"/>
  <c r="I7"/>
  <c r="G7"/>
  <c r="E7"/>
  <c r="AU78" i="68" a="1"/>
  <c r="AU78"/>
  <c r="AT78" a="1"/>
  <c r="AT78"/>
  <c r="AS78" a="1"/>
  <c r="AS78"/>
  <c r="AR78" a="1"/>
  <c r="AR78"/>
  <c r="AQ78" a="1"/>
  <c r="AQ78"/>
  <c r="AP78" a="1"/>
  <c r="AP78"/>
  <c r="AO78" a="1"/>
  <c r="AO78"/>
  <c r="AN78" a="1"/>
  <c r="AN78"/>
  <c r="AM78" a="1"/>
  <c r="AM78"/>
  <c r="AL78" a="1"/>
  <c r="AL78"/>
  <c r="AK78" a="1"/>
  <c r="AK78"/>
  <c r="AJ78" a="1"/>
  <c r="AJ78"/>
  <c r="AI78" a="1"/>
  <c r="AI78"/>
  <c r="AH78" a="1"/>
  <c r="AH78"/>
  <c r="AG78" a="1"/>
  <c r="AG78"/>
  <c r="AF78" a="1"/>
  <c r="AF78"/>
  <c r="AE78" a="1"/>
  <c r="AE78"/>
  <c r="AD78" a="1"/>
  <c r="AD78"/>
  <c r="AC78" a="1"/>
  <c r="AC78"/>
  <c r="AB78" a="1"/>
  <c r="AB78"/>
  <c r="AA78" a="1"/>
  <c r="AA78"/>
  <c r="Z78" a="1"/>
  <c r="Z78"/>
  <c r="Y78" a="1"/>
  <c r="Y78"/>
  <c r="X78" a="1"/>
  <c r="X78"/>
  <c r="W78" a="1"/>
  <c r="W78"/>
  <c r="V78" a="1"/>
  <c r="V78"/>
  <c r="U78" a="1"/>
  <c r="U78"/>
  <c r="T78" a="1"/>
  <c r="T78"/>
  <c r="S78" a="1"/>
  <c r="S78"/>
  <c r="R78" a="1"/>
  <c r="R78"/>
  <c r="Q78" a="1"/>
  <c r="Q78"/>
  <c r="P78" a="1"/>
  <c r="P78"/>
  <c r="O78" a="1"/>
  <c r="O78"/>
  <c r="N78" a="1"/>
  <c r="N78"/>
  <c r="M78" a="1"/>
  <c r="M78"/>
  <c r="L78" a="1"/>
  <c r="L78"/>
  <c r="K78" a="1"/>
  <c r="K78"/>
  <c r="J78" a="1"/>
  <c r="J78"/>
  <c r="I78" a="1"/>
  <c r="I78"/>
  <c r="H78" a="1"/>
  <c r="H78"/>
  <c r="G78" a="1"/>
  <c r="G78"/>
  <c r="F78" a="1"/>
  <c r="F78"/>
  <c r="E78" a="1"/>
  <c r="E78"/>
  <c r="D78" a="1"/>
  <c r="D78"/>
  <c r="C78" a="1"/>
  <c r="C78"/>
  <c r="AU77" a="1"/>
  <c r="AU77"/>
  <c r="AT77" a="1"/>
  <c r="AT77"/>
  <c r="AS77" a="1"/>
  <c r="AS77"/>
  <c r="AR77" a="1"/>
  <c r="AR77"/>
  <c r="AQ77" a="1"/>
  <c r="AQ77"/>
  <c r="AP77" a="1"/>
  <c r="AP77"/>
  <c r="AO77" a="1"/>
  <c r="AO77"/>
  <c r="AN77" a="1"/>
  <c r="AN77"/>
  <c r="AM77" a="1"/>
  <c r="AM77"/>
  <c r="AL77" a="1"/>
  <c r="AL77"/>
  <c r="AK77" a="1"/>
  <c r="AK77"/>
  <c r="AJ77" a="1"/>
  <c r="AJ77"/>
  <c r="AI77" a="1"/>
  <c r="AI77"/>
  <c r="AH77" a="1"/>
  <c r="AH77"/>
  <c r="AG77" a="1"/>
  <c r="AG77"/>
  <c r="AF77" a="1"/>
  <c r="AF77"/>
  <c r="AE77" a="1"/>
  <c r="AE77"/>
  <c r="AD77" a="1"/>
  <c r="AD77"/>
  <c r="AC77" a="1"/>
  <c r="AC77"/>
  <c r="AB77" a="1"/>
  <c r="AB77"/>
  <c r="AA77" a="1"/>
  <c r="AA77"/>
  <c r="Z77" a="1"/>
  <c r="Z77"/>
  <c r="Y77" a="1"/>
  <c r="Y77"/>
  <c r="X77" a="1"/>
  <c r="X77"/>
  <c r="W77" a="1"/>
  <c r="W77"/>
  <c r="V77" a="1"/>
  <c r="V77"/>
  <c r="U77" a="1"/>
  <c r="U77"/>
  <c r="T77" a="1"/>
  <c r="T77"/>
  <c r="S77" a="1"/>
  <c r="S77"/>
  <c r="R77" a="1"/>
  <c r="R77"/>
  <c r="Q77" a="1"/>
  <c r="Q77"/>
  <c r="P77" a="1"/>
  <c r="P77"/>
  <c r="O77" a="1"/>
  <c r="O77"/>
  <c r="N77" a="1"/>
  <c r="N77"/>
  <c r="M77" a="1"/>
  <c r="M77"/>
  <c r="L77" a="1"/>
  <c r="L77"/>
  <c r="K77" a="1"/>
  <c r="K77"/>
  <c r="J77" a="1"/>
  <c r="J77"/>
  <c r="I77" a="1"/>
  <c r="I77"/>
  <c r="H77" a="1"/>
  <c r="H77"/>
  <c r="G77" a="1"/>
  <c r="G77"/>
  <c r="F77" a="1"/>
  <c r="F77"/>
  <c r="E77" a="1"/>
  <c r="E77"/>
  <c r="D77" a="1"/>
  <c r="D77"/>
  <c r="C77" a="1"/>
  <c r="C77"/>
  <c r="AU76" a="1"/>
  <c r="AU76"/>
  <c r="AT76" a="1"/>
  <c r="AT76"/>
  <c r="AS76" a="1"/>
  <c r="AS76"/>
  <c r="AR76" a="1"/>
  <c r="AR76"/>
  <c r="AQ76" a="1"/>
  <c r="AQ76"/>
  <c r="AP76" a="1"/>
  <c r="AP76"/>
  <c r="AO76" a="1"/>
  <c r="AO76"/>
  <c r="AN76" a="1"/>
  <c r="AN76"/>
  <c r="AM76" a="1"/>
  <c r="AM76"/>
  <c r="AL76" a="1"/>
  <c r="AL76"/>
  <c r="AK76" a="1"/>
  <c r="AK76"/>
  <c r="AJ76" a="1"/>
  <c r="AJ76"/>
  <c r="AI76" a="1"/>
  <c r="AI76"/>
  <c r="AH76" a="1"/>
  <c r="AH76"/>
  <c r="AG76" a="1"/>
  <c r="AG76"/>
  <c r="AF76" a="1"/>
  <c r="AF76"/>
  <c r="AE76" a="1"/>
  <c r="AE76"/>
  <c r="AD76" a="1"/>
  <c r="AD76"/>
  <c r="AC76" a="1"/>
  <c r="AC76"/>
  <c r="AB76" a="1"/>
  <c r="AB76"/>
  <c r="AA76" a="1"/>
  <c r="AA76"/>
  <c r="Z76" a="1"/>
  <c r="Z76"/>
  <c r="Y76" a="1"/>
  <c r="Y76"/>
  <c r="X76" a="1"/>
  <c r="X76"/>
  <c r="W76" a="1"/>
  <c r="W76"/>
  <c r="V76" a="1"/>
  <c r="V76"/>
  <c r="U76" a="1"/>
  <c r="U76"/>
  <c r="T76" a="1"/>
  <c r="T76"/>
  <c r="S76" a="1"/>
  <c r="S76"/>
  <c r="R76" a="1"/>
  <c r="R76"/>
  <c r="Q76" a="1"/>
  <c r="Q76"/>
  <c r="P76" a="1"/>
  <c r="P76"/>
  <c r="O76" a="1"/>
  <c r="O76"/>
  <c r="N76" a="1"/>
  <c r="N76"/>
  <c r="M76" a="1"/>
  <c r="M76"/>
  <c r="L76" a="1"/>
  <c r="L76"/>
  <c r="K76" a="1"/>
  <c r="K76"/>
  <c r="J76" a="1"/>
  <c r="J76"/>
  <c r="I76" a="1"/>
  <c r="I76"/>
  <c r="H76" a="1"/>
  <c r="H76"/>
  <c r="G76" a="1"/>
  <c r="G76"/>
  <c r="F76" a="1"/>
  <c r="F76"/>
  <c r="E76" a="1"/>
  <c r="E76"/>
  <c r="D76" a="1"/>
  <c r="D76"/>
  <c r="C76" a="1"/>
  <c r="C76"/>
  <c r="AU75" a="1"/>
  <c r="AU75"/>
  <c r="AT75" a="1"/>
  <c r="AT75"/>
  <c r="AS75" a="1"/>
  <c r="AS75"/>
  <c r="AR75" a="1"/>
  <c r="AR75"/>
  <c r="AQ75" a="1"/>
  <c r="AQ75"/>
  <c r="AP75" a="1"/>
  <c r="AP75"/>
  <c r="AO75" a="1"/>
  <c r="AO75"/>
  <c r="AN75" a="1"/>
  <c r="AN75"/>
  <c r="AM75" a="1"/>
  <c r="AM75"/>
  <c r="AL75" a="1"/>
  <c r="AL75"/>
  <c r="AK75" a="1"/>
  <c r="AK75"/>
  <c r="AJ75" a="1"/>
  <c r="AJ75"/>
  <c r="AI75" a="1"/>
  <c r="AI75"/>
  <c r="AH75" a="1"/>
  <c r="AH75"/>
  <c r="AG75" a="1"/>
  <c r="AG75"/>
  <c r="AF75" a="1"/>
  <c r="AF75"/>
  <c r="AE75" a="1"/>
  <c r="AE75"/>
  <c r="AD75" a="1"/>
  <c r="AD75"/>
  <c r="AC75" a="1"/>
  <c r="AC75"/>
  <c r="AB75" a="1"/>
  <c r="AB75"/>
  <c r="AA75" a="1"/>
  <c r="AA75"/>
  <c r="Z75" a="1"/>
  <c r="Z75"/>
  <c r="Y75" a="1"/>
  <c r="Y75"/>
  <c r="X75" a="1"/>
  <c r="X75"/>
  <c r="W75" a="1"/>
  <c r="W75"/>
  <c r="V75" a="1"/>
  <c r="V75"/>
  <c r="U75" a="1"/>
  <c r="U75"/>
  <c r="T75" a="1"/>
  <c r="T75"/>
  <c r="S75" a="1"/>
  <c r="S75"/>
  <c r="R75" a="1"/>
  <c r="R75"/>
  <c r="Q75" a="1"/>
  <c r="Q75"/>
  <c r="P75" a="1"/>
  <c r="P75"/>
  <c r="O75" a="1"/>
  <c r="O75"/>
  <c r="N75" a="1"/>
  <c r="N75"/>
  <c r="M75" a="1"/>
  <c r="M75"/>
  <c r="L75" a="1"/>
  <c r="L75"/>
  <c r="K75" a="1"/>
  <c r="K75"/>
  <c r="J75" a="1"/>
  <c r="J75"/>
  <c r="I75" a="1"/>
  <c r="I75"/>
  <c r="H75" a="1"/>
  <c r="H75"/>
  <c r="G75" a="1"/>
  <c r="G75"/>
  <c r="F75" a="1"/>
  <c r="F75"/>
  <c r="E75" a="1"/>
  <c r="E75"/>
  <c r="D75" a="1"/>
  <c r="D75"/>
  <c r="C75" a="1"/>
  <c r="C75"/>
  <c r="AU74" a="1"/>
  <c r="AU74"/>
  <c r="AT74" a="1"/>
  <c r="AT74"/>
  <c r="AS74" a="1"/>
  <c r="AS74"/>
  <c r="AR74" a="1"/>
  <c r="AR74"/>
  <c r="AQ74" a="1"/>
  <c r="AQ74"/>
  <c r="AP74" a="1"/>
  <c r="AP74"/>
  <c r="AO74" a="1"/>
  <c r="AO74"/>
  <c r="AN74" a="1"/>
  <c r="AN74"/>
  <c r="AM74" a="1"/>
  <c r="AM74"/>
  <c r="AL74" a="1"/>
  <c r="AL74"/>
  <c r="AK74" a="1"/>
  <c r="AK74"/>
  <c r="AJ74" a="1"/>
  <c r="AJ74"/>
  <c r="AI74" a="1"/>
  <c r="AI74"/>
  <c r="AH74" a="1"/>
  <c r="AH74"/>
  <c r="AG74" a="1"/>
  <c r="AG74"/>
  <c r="AF74" a="1"/>
  <c r="AF74"/>
  <c r="AE74" a="1"/>
  <c r="AE74"/>
  <c r="AD74" a="1"/>
  <c r="AD74"/>
  <c r="AC74" a="1"/>
  <c r="AC74"/>
  <c r="AB74" a="1"/>
  <c r="AB74"/>
  <c r="AA74" a="1"/>
  <c r="AA74"/>
  <c r="Z74" a="1"/>
  <c r="Z74"/>
  <c r="Y74" a="1"/>
  <c r="Y74"/>
  <c r="X74" a="1"/>
  <c r="X74"/>
  <c r="W74" a="1"/>
  <c r="W74"/>
  <c r="V74" a="1"/>
  <c r="V74"/>
  <c r="U74" a="1"/>
  <c r="U74"/>
  <c r="T74" a="1"/>
  <c r="T74"/>
  <c r="S74" a="1"/>
  <c r="S74"/>
  <c r="R74" a="1"/>
  <c r="R74"/>
  <c r="Q74" a="1"/>
  <c r="Q74"/>
  <c r="P74" a="1"/>
  <c r="P74"/>
  <c r="O74" a="1"/>
  <c r="O74"/>
  <c r="N74" a="1"/>
  <c r="N74"/>
  <c r="M74" a="1"/>
  <c r="M74"/>
  <c r="L74" a="1"/>
  <c r="L74"/>
  <c r="K74" a="1"/>
  <c r="K74"/>
  <c r="J74" a="1"/>
  <c r="J74"/>
  <c r="I74" a="1"/>
  <c r="I74"/>
  <c r="H74" a="1"/>
  <c r="H74"/>
  <c r="G74" a="1"/>
  <c r="G74"/>
  <c r="F74" a="1"/>
  <c r="F74"/>
  <c r="E74" a="1"/>
  <c r="E74"/>
  <c r="D74" a="1"/>
  <c r="D74"/>
  <c r="C74" a="1"/>
  <c r="C74"/>
  <c r="AU73" a="1"/>
  <c r="AU73"/>
  <c r="AT73" a="1"/>
  <c r="AT73"/>
  <c r="AS73" a="1"/>
  <c r="AS73"/>
  <c r="AR73" a="1"/>
  <c r="AR73"/>
  <c r="AQ73" a="1"/>
  <c r="AQ73"/>
  <c r="AP73" a="1"/>
  <c r="AP73"/>
  <c r="AO73" a="1"/>
  <c r="AO73"/>
  <c r="AN73" a="1"/>
  <c r="AN73"/>
  <c r="AM73" a="1"/>
  <c r="AM73"/>
  <c r="AL73" a="1"/>
  <c r="AL73"/>
  <c r="AK73" a="1"/>
  <c r="AK73"/>
  <c r="AJ73" a="1"/>
  <c r="AJ73"/>
  <c r="AI73" a="1"/>
  <c r="AI73"/>
  <c r="AH73" a="1"/>
  <c r="AH73"/>
  <c r="AG73" a="1"/>
  <c r="AG73"/>
  <c r="AF73" a="1"/>
  <c r="AF73"/>
  <c r="AE73" a="1"/>
  <c r="AE73"/>
  <c r="AD73" a="1"/>
  <c r="AD73"/>
  <c r="AC73" a="1"/>
  <c r="AC73"/>
  <c r="AB73" a="1"/>
  <c r="AB73"/>
  <c r="AA73" a="1"/>
  <c r="AA73"/>
  <c r="Z73" a="1"/>
  <c r="Z73"/>
  <c r="Y73" a="1"/>
  <c r="Y73"/>
  <c r="X73" a="1"/>
  <c r="X73"/>
  <c r="W73" a="1"/>
  <c r="W73"/>
  <c r="V73" a="1"/>
  <c r="V73"/>
  <c r="U73" a="1"/>
  <c r="U73"/>
  <c r="T73" a="1"/>
  <c r="T73"/>
  <c r="S73" a="1"/>
  <c r="S73"/>
  <c r="R73" a="1"/>
  <c r="R73"/>
  <c r="Q73" a="1"/>
  <c r="Q73"/>
  <c r="P73" a="1"/>
  <c r="P73"/>
  <c r="O73" a="1"/>
  <c r="O73"/>
  <c r="N73" a="1"/>
  <c r="N73"/>
  <c r="M73" a="1"/>
  <c r="M73"/>
  <c r="L73" a="1"/>
  <c r="L73"/>
  <c r="K73" a="1"/>
  <c r="K73"/>
  <c r="J73" a="1"/>
  <c r="J73"/>
  <c r="I73" a="1"/>
  <c r="I73"/>
  <c r="H73" a="1"/>
  <c r="H73"/>
  <c r="G73" a="1"/>
  <c r="G73"/>
  <c r="F73" a="1"/>
  <c r="F73"/>
  <c r="E73" a="1"/>
  <c r="E73"/>
  <c r="D73" a="1"/>
  <c r="D73"/>
  <c r="C73" a="1"/>
  <c r="C73"/>
  <c r="AU72" a="1"/>
  <c r="AU72"/>
  <c r="AT72" a="1"/>
  <c r="AT72"/>
  <c r="AS72" a="1"/>
  <c r="AS72"/>
  <c r="AR72" a="1"/>
  <c r="AR72"/>
  <c r="AQ72" a="1"/>
  <c r="AQ72"/>
  <c r="AP72" a="1"/>
  <c r="AP72"/>
  <c r="AO72" a="1"/>
  <c r="AO72"/>
  <c r="AN72" a="1"/>
  <c r="AN72"/>
  <c r="AM72" a="1"/>
  <c r="AM72"/>
  <c r="AL72" a="1"/>
  <c r="AL72"/>
  <c r="AK72" a="1"/>
  <c r="AK72"/>
  <c r="AJ72" a="1"/>
  <c r="AJ72"/>
  <c r="AI72" a="1"/>
  <c r="AI72"/>
  <c r="AH72" a="1"/>
  <c r="AH72"/>
  <c r="AG72" a="1"/>
  <c r="AG72"/>
  <c r="AF72" a="1"/>
  <c r="AF72"/>
  <c r="AE72" a="1"/>
  <c r="AE72"/>
  <c r="AD72" a="1"/>
  <c r="AD72"/>
  <c r="AC72" a="1"/>
  <c r="AC72"/>
  <c r="AB72" a="1"/>
  <c r="AB72"/>
  <c r="AA72" a="1"/>
  <c r="AA72"/>
  <c r="Z72" a="1"/>
  <c r="Z72"/>
  <c r="Y72" a="1"/>
  <c r="Y72"/>
  <c r="X72" a="1"/>
  <c r="X72"/>
  <c r="W72" a="1"/>
  <c r="W72"/>
  <c r="V72" a="1"/>
  <c r="V72"/>
  <c r="U72" a="1"/>
  <c r="U72"/>
  <c r="T72" a="1"/>
  <c r="T72"/>
  <c r="S72" a="1"/>
  <c r="S72"/>
  <c r="R72" a="1"/>
  <c r="R72"/>
  <c r="Q72" a="1"/>
  <c r="Q72"/>
  <c r="P72" a="1"/>
  <c r="P72"/>
  <c r="O72" a="1"/>
  <c r="O72"/>
  <c r="N72" a="1"/>
  <c r="N72"/>
  <c r="M72" a="1"/>
  <c r="M72"/>
  <c r="L72" a="1"/>
  <c r="L72"/>
  <c r="K72" a="1"/>
  <c r="K72"/>
  <c r="J72" a="1"/>
  <c r="J72"/>
  <c r="I72" a="1"/>
  <c r="I72"/>
  <c r="H72" a="1"/>
  <c r="H72"/>
  <c r="G72" a="1"/>
  <c r="G72"/>
  <c r="F72" a="1"/>
  <c r="F72"/>
  <c r="E72" a="1"/>
  <c r="E72"/>
  <c r="D72" a="1"/>
  <c r="D72"/>
  <c r="C72" a="1"/>
  <c r="C72"/>
  <c r="AU71" a="1"/>
  <c r="AU71"/>
  <c r="AT71" a="1"/>
  <c r="AT71"/>
  <c r="AS71" a="1"/>
  <c r="AS71"/>
  <c r="AR71" a="1"/>
  <c r="AR71"/>
  <c r="AQ71" a="1"/>
  <c r="AQ71"/>
  <c r="AP71" a="1"/>
  <c r="AP71"/>
  <c r="AO71" a="1"/>
  <c r="AO71"/>
  <c r="AN71" a="1"/>
  <c r="AN71"/>
  <c r="AM71" a="1"/>
  <c r="AM71"/>
  <c r="AL71" a="1"/>
  <c r="AL71"/>
  <c r="AK71" a="1"/>
  <c r="AK71"/>
  <c r="AJ71" a="1"/>
  <c r="AJ71"/>
  <c r="AI71" a="1"/>
  <c r="AI71"/>
  <c r="AH71" a="1"/>
  <c r="AH71"/>
  <c r="AG71" a="1"/>
  <c r="AG71"/>
  <c r="AF71" a="1"/>
  <c r="AF71"/>
  <c r="AE71" a="1"/>
  <c r="AE71"/>
  <c r="AD71" a="1"/>
  <c r="AD71"/>
  <c r="AC71" a="1"/>
  <c r="AC71"/>
  <c r="AB71" a="1"/>
  <c r="AB71"/>
  <c r="AA71" a="1"/>
  <c r="AA71"/>
  <c r="Z71" a="1"/>
  <c r="Z71"/>
  <c r="Y71" a="1"/>
  <c r="Y71"/>
  <c r="X71" a="1"/>
  <c r="X71"/>
  <c r="W71" a="1"/>
  <c r="W71"/>
  <c r="V71" a="1"/>
  <c r="V71"/>
  <c r="U71" a="1"/>
  <c r="U71"/>
  <c r="T71" a="1"/>
  <c r="T71"/>
  <c r="S71" a="1"/>
  <c r="S71"/>
  <c r="R71" a="1"/>
  <c r="R71"/>
  <c r="Q71" a="1"/>
  <c r="Q71"/>
  <c r="P71" a="1"/>
  <c r="P71"/>
  <c r="O71" a="1"/>
  <c r="O71"/>
  <c r="N71" a="1"/>
  <c r="N71"/>
  <c r="M71" a="1"/>
  <c r="M71"/>
  <c r="L71" a="1"/>
  <c r="L71"/>
  <c r="K71" a="1"/>
  <c r="K71"/>
  <c r="J71" a="1"/>
  <c r="J71"/>
  <c r="I71" a="1"/>
  <c r="I71"/>
  <c r="H71" a="1"/>
  <c r="H71"/>
  <c r="G71" a="1"/>
  <c r="G71"/>
  <c r="F71" a="1"/>
  <c r="F71"/>
  <c r="E71" a="1"/>
  <c r="E71"/>
  <c r="D71" a="1"/>
  <c r="D71"/>
  <c r="C71" a="1"/>
  <c r="C71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AW66" i="22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U78" i="63" a="1"/>
  <c r="AU78"/>
  <c r="AT78" a="1"/>
  <c r="AT78"/>
  <c r="AS78" a="1"/>
  <c r="AS78"/>
  <c r="AR78" a="1"/>
  <c r="AR78"/>
  <c r="AQ78" a="1"/>
  <c r="AQ78"/>
  <c r="AP78" a="1"/>
  <c r="AP78"/>
  <c r="AO78" a="1"/>
  <c r="AO78"/>
  <c r="AN78" a="1"/>
  <c r="AN78"/>
  <c r="AM78" a="1"/>
  <c r="AM78"/>
  <c r="AL78" a="1"/>
  <c r="AL78"/>
  <c r="AK78" a="1"/>
  <c r="AK78"/>
  <c r="AJ78" a="1"/>
  <c r="AJ78"/>
  <c r="AI78" a="1"/>
  <c r="AI78"/>
  <c r="AH78" a="1"/>
  <c r="AH78"/>
  <c r="AG78" a="1"/>
  <c r="AG78"/>
  <c r="AF78" a="1"/>
  <c r="AF78"/>
  <c r="AE78" a="1"/>
  <c r="AE78"/>
  <c r="AD78" a="1"/>
  <c r="AD78"/>
  <c r="AC78" a="1"/>
  <c r="AC78"/>
  <c r="AB78" a="1"/>
  <c r="AB78"/>
  <c r="AA78" a="1"/>
  <c r="AA78"/>
  <c r="Z78" a="1"/>
  <c r="Z78"/>
  <c r="Y78" a="1"/>
  <c r="Y78"/>
  <c r="X78" a="1"/>
  <c r="X78"/>
  <c r="W78" a="1"/>
  <c r="W78"/>
  <c r="V78" a="1"/>
  <c r="V78"/>
  <c r="U78" a="1"/>
  <c r="U78"/>
  <c r="T78" a="1"/>
  <c r="T78"/>
  <c r="S78" a="1"/>
  <c r="S78"/>
  <c r="R78" a="1"/>
  <c r="R78"/>
  <c r="Q78" a="1"/>
  <c r="Q78"/>
  <c r="P78" a="1"/>
  <c r="P78"/>
  <c r="O78" a="1"/>
  <c r="O78"/>
  <c r="N78" a="1"/>
  <c r="N78"/>
  <c r="M78" a="1"/>
  <c r="M78"/>
  <c r="L78" a="1"/>
  <c r="L78"/>
  <c r="K78" a="1"/>
  <c r="K78"/>
  <c r="J78" a="1"/>
  <c r="J78"/>
  <c r="I78" a="1"/>
  <c r="I78"/>
  <c r="H78" a="1"/>
  <c r="H78"/>
  <c r="G78" a="1"/>
  <c r="G78"/>
  <c r="F78" a="1"/>
  <c r="F78"/>
  <c r="E78" a="1"/>
  <c r="E78"/>
  <c r="D78" a="1"/>
  <c r="D78"/>
  <c r="C78" a="1"/>
  <c r="C78"/>
  <c r="AU77" a="1"/>
  <c r="AU77"/>
  <c r="AT77" a="1"/>
  <c r="AT77"/>
  <c r="AS77" a="1"/>
  <c r="AS77"/>
  <c r="AR77" a="1"/>
  <c r="AR77"/>
  <c r="AQ77" a="1"/>
  <c r="AQ77"/>
  <c r="AP77" a="1"/>
  <c r="AP77"/>
  <c r="AO77" a="1"/>
  <c r="AO77"/>
  <c r="AN77" a="1"/>
  <c r="AN77"/>
  <c r="AM77" a="1"/>
  <c r="AM77"/>
  <c r="AL77" a="1"/>
  <c r="AL77"/>
  <c r="AK77" a="1"/>
  <c r="AK77"/>
  <c r="AJ77" a="1"/>
  <c r="AJ77"/>
  <c r="AI77" a="1"/>
  <c r="AI77"/>
  <c r="AH77" a="1"/>
  <c r="AH77"/>
  <c r="AG77" a="1"/>
  <c r="AG77"/>
  <c r="AF77" a="1"/>
  <c r="AF77"/>
  <c r="AE77" a="1"/>
  <c r="AE77"/>
  <c r="AD77" a="1"/>
  <c r="AD77"/>
  <c r="AC77" a="1"/>
  <c r="AC77"/>
  <c r="AB77" a="1"/>
  <c r="AB77"/>
  <c r="AA77" a="1"/>
  <c r="AA77"/>
  <c r="Z77" a="1"/>
  <c r="Z77"/>
  <c r="Y77" a="1"/>
  <c r="Y77"/>
  <c r="X77" a="1"/>
  <c r="X77"/>
  <c r="W77" a="1"/>
  <c r="W77"/>
  <c r="V77" a="1"/>
  <c r="V77"/>
  <c r="U77" a="1"/>
  <c r="U77"/>
  <c r="T77" a="1"/>
  <c r="T77"/>
  <c r="S77" a="1"/>
  <c r="S77"/>
  <c r="R77" a="1"/>
  <c r="R77"/>
  <c r="Q77" a="1"/>
  <c r="Q77"/>
  <c r="P77" a="1"/>
  <c r="P77"/>
  <c r="O77" a="1"/>
  <c r="O77"/>
  <c r="N77" a="1"/>
  <c r="N77"/>
  <c r="M77" a="1"/>
  <c r="M77"/>
  <c r="L77" a="1"/>
  <c r="L77"/>
  <c r="K77" a="1"/>
  <c r="K77"/>
  <c r="J77" a="1"/>
  <c r="J77"/>
  <c r="I77" a="1"/>
  <c r="I77"/>
  <c r="H77" a="1"/>
  <c r="H77"/>
  <c r="G77" a="1"/>
  <c r="G77"/>
  <c r="F77" a="1"/>
  <c r="F77"/>
  <c r="E77" a="1"/>
  <c r="E77"/>
  <c r="D77" a="1"/>
  <c r="D77"/>
  <c r="C77" a="1"/>
  <c r="C77"/>
  <c r="AU76" a="1"/>
  <c r="AU76"/>
  <c r="AT76" a="1"/>
  <c r="AT76"/>
  <c r="AS76" a="1"/>
  <c r="AS76"/>
  <c r="AR76" a="1"/>
  <c r="AR76"/>
  <c r="AQ76" a="1"/>
  <c r="AQ76"/>
  <c r="AP76" a="1"/>
  <c r="AP76"/>
  <c r="AO76" a="1"/>
  <c r="AO76"/>
  <c r="AN76" a="1"/>
  <c r="AN76"/>
  <c r="AM76" a="1"/>
  <c r="AM76"/>
  <c r="AL76" a="1"/>
  <c r="AL76"/>
  <c r="AK76" a="1"/>
  <c r="AK76"/>
  <c r="AJ76" a="1"/>
  <c r="AJ76"/>
  <c r="AI76" a="1"/>
  <c r="AI76"/>
  <c r="AH76" a="1"/>
  <c r="AH76"/>
  <c r="AG76" a="1"/>
  <c r="AG76"/>
  <c r="AF76" a="1"/>
  <c r="AF76"/>
  <c r="AE76" a="1"/>
  <c r="AE76"/>
  <c r="AD76" a="1"/>
  <c r="AD76"/>
  <c r="AC76" a="1"/>
  <c r="AC76"/>
  <c r="AB76" a="1"/>
  <c r="AB76"/>
  <c r="AA76" a="1"/>
  <c r="AA76"/>
  <c r="Z76" a="1"/>
  <c r="Z76"/>
  <c r="Y76" a="1"/>
  <c r="Y76"/>
  <c r="X76" a="1"/>
  <c r="X76"/>
  <c r="W76" a="1"/>
  <c r="W76"/>
  <c r="V76" a="1"/>
  <c r="V76"/>
  <c r="U76" a="1"/>
  <c r="U76"/>
  <c r="T76" a="1"/>
  <c r="T76"/>
  <c r="S76" a="1"/>
  <c r="S76"/>
  <c r="R76" a="1"/>
  <c r="R76"/>
  <c r="Q76" a="1"/>
  <c r="Q76"/>
  <c r="P76" a="1"/>
  <c r="P76"/>
  <c r="O76" a="1"/>
  <c r="O76"/>
  <c r="N76" a="1"/>
  <c r="N76"/>
  <c r="M76" a="1"/>
  <c r="M76"/>
  <c r="L76" a="1"/>
  <c r="L76"/>
  <c r="K76" a="1"/>
  <c r="K76"/>
  <c r="J76" a="1"/>
  <c r="J76"/>
  <c r="I76" a="1"/>
  <c r="I76"/>
  <c r="H76" a="1"/>
  <c r="H76"/>
  <c r="G76" a="1"/>
  <c r="G76"/>
  <c r="F76" a="1"/>
  <c r="F76"/>
  <c r="E76" a="1"/>
  <c r="E76"/>
  <c r="D76" a="1"/>
  <c r="D76"/>
  <c r="C76" a="1"/>
  <c r="C76"/>
  <c r="AU75" a="1"/>
  <c r="AU75"/>
  <c r="AT75" a="1"/>
  <c r="AT75"/>
  <c r="AS75" a="1"/>
  <c r="AS75"/>
  <c r="AR75" a="1"/>
  <c r="AR75"/>
  <c r="AQ75" a="1"/>
  <c r="AQ75"/>
  <c r="AP75" a="1"/>
  <c r="AP75"/>
  <c r="AO75" a="1"/>
  <c r="AO75"/>
  <c r="AN75" a="1"/>
  <c r="AN75"/>
  <c r="AM75" a="1"/>
  <c r="AM75"/>
  <c r="AL75" a="1"/>
  <c r="AL75"/>
  <c r="AK75" a="1"/>
  <c r="AK75"/>
  <c r="AJ75" a="1"/>
  <c r="AJ75"/>
  <c r="AI75" a="1"/>
  <c r="AI75"/>
  <c r="AH75" a="1"/>
  <c r="AH75"/>
  <c r="AG75" a="1"/>
  <c r="AG75"/>
  <c r="AF75" a="1"/>
  <c r="AF75"/>
  <c r="AE75" a="1"/>
  <c r="AE75"/>
  <c r="AD75" a="1"/>
  <c r="AD75"/>
  <c r="AC75" a="1"/>
  <c r="AC75"/>
  <c r="AB75" a="1"/>
  <c r="AB75"/>
  <c r="AA75" a="1"/>
  <c r="AA75"/>
  <c r="Z75" a="1"/>
  <c r="Z75"/>
  <c r="Y75" a="1"/>
  <c r="Y75"/>
  <c r="X75" a="1"/>
  <c r="X75"/>
  <c r="W75" a="1"/>
  <c r="W75"/>
  <c r="V75" a="1"/>
  <c r="V75"/>
  <c r="U75" a="1"/>
  <c r="U75"/>
  <c r="T75" a="1"/>
  <c r="T75"/>
  <c r="S75" a="1"/>
  <c r="S75"/>
  <c r="R75" a="1"/>
  <c r="R75"/>
  <c r="Q75" a="1"/>
  <c r="Q75"/>
  <c r="P75" a="1"/>
  <c r="P75"/>
  <c r="O75" a="1"/>
  <c r="O75"/>
  <c r="N75" a="1"/>
  <c r="N75"/>
  <c r="M75" a="1"/>
  <c r="M75"/>
  <c r="L75" a="1"/>
  <c r="L75"/>
  <c r="K75" a="1"/>
  <c r="K75"/>
  <c r="J75" a="1"/>
  <c r="J75"/>
  <c r="I75" a="1"/>
  <c r="I75"/>
  <c r="H75" a="1"/>
  <c r="H75"/>
  <c r="G75" a="1"/>
  <c r="G75"/>
  <c r="F75" a="1"/>
  <c r="F75"/>
  <c r="E75" a="1"/>
  <c r="E75"/>
  <c r="D75" a="1"/>
  <c r="D75"/>
  <c r="C75" a="1"/>
  <c r="C75"/>
  <c r="AU74" a="1"/>
  <c r="AU74"/>
  <c r="AT74" a="1"/>
  <c r="AT74"/>
  <c r="AS74" a="1"/>
  <c r="AS74"/>
  <c r="AR74" a="1"/>
  <c r="AR74"/>
  <c r="AQ74" a="1"/>
  <c r="AQ74"/>
  <c r="AP74" a="1"/>
  <c r="AP74"/>
  <c r="AO74" a="1"/>
  <c r="AO74"/>
  <c r="AN74" a="1"/>
  <c r="AN74"/>
  <c r="AM74" a="1"/>
  <c r="AM74"/>
  <c r="AL74" a="1"/>
  <c r="AL74"/>
  <c r="AK74" a="1"/>
  <c r="AK74"/>
  <c r="AJ74" a="1"/>
  <c r="AJ74"/>
  <c r="AI74" a="1"/>
  <c r="AI74"/>
  <c r="AH74" a="1"/>
  <c r="AH74"/>
  <c r="AG74" a="1"/>
  <c r="AG74"/>
  <c r="AF74" a="1"/>
  <c r="AF74"/>
  <c r="AE74" a="1"/>
  <c r="AE74"/>
  <c r="AD74" a="1"/>
  <c r="AD74"/>
  <c r="AC74" a="1"/>
  <c r="AC74"/>
  <c r="AB74" a="1"/>
  <c r="AB74"/>
  <c r="AA74" a="1"/>
  <c r="AA74"/>
  <c r="Z74" a="1"/>
  <c r="Z74"/>
  <c r="Y74" a="1"/>
  <c r="Y74"/>
  <c r="X74" a="1"/>
  <c r="X74"/>
  <c r="W74" a="1"/>
  <c r="W74"/>
  <c r="V74" a="1"/>
  <c r="V74"/>
  <c r="U74" a="1"/>
  <c r="U74"/>
  <c r="T74" a="1"/>
  <c r="T74"/>
  <c r="S74" a="1"/>
  <c r="S74"/>
  <c r="R74" a="1"/>
  <c r="R74"/>
  <c r="Q74" a="1"/>
  <c r="Q74"/>
  <c r="P74" a="1"/>
  <c r="P74"/>
  <c r="O74" a="1"/>
  <c r="O74"/>
  <c r="N74" a="1"/>
  <c r="N74"/>
  <c r="M74" a="1"/>
  <c r="M74"/>
  <c r="L74" a="1"/>
  <c r="L74"/>
  <c r="K74" a="1"/>
  <c r="K74"/>
  <c r="J74" a="1"/>
  <c r="J74"/>
  <c r="I74" a="1"/>
  <c r="I74"/>
  <c r="H74" a="1"/>
  <c r="H74"/>
  <c r="G74" a="1"/>
  <c r="G74"/>
  <c r="F74" a="1"/>
  <c r="F74"/>
  <c r="E74" a="1"/>
  <c r="E74"/>
  <c r="D74" a="1"/>
  <c r="D74"/>
  <c r="C74" a="1"/>
  <c r="C74"/>
  <c r="AU73" a="1"/>
  <c r="AU73"/>
  <c r="AT73" a="1"/>
  <c r="AT73"/>
  <c r="AS73" a="1"/>
  <c r="AS73"/>
  <c r="AR73" a="1"/>
  <c r="AR73"/>
  <c r="AQ73" a="1"/>
  <c r="AQ73"/>
  <c r="AP73" a="1"/>
  <c r="AP73"/>
  <c r="AO73" a="1"/>
  <c r="AO73"/>
  <c r="AN73" a="1"/>
  <c r="AN73"/>
  <c r="AM73" a="1"/>
  <c r="AM73"/>
  <c r="AL73" a="1"/>
  <c r="AL73"/>
  <c r="AK73" a="1"/>
  <c r="AK73"/>
  <c r="AJ73" a="1"/>
  <c r="AJ73"/>
  <c r="AI73" a="1"/>
  <c r="AI73"/>
  <c r="AH73" a="1"/>
  <c r="AH73"/>
  <c r="AG73" a="1"/>
  <c r="AG73"/>
  <c r="AF73" a="1"/>
  <c r="AF73"/>
  <c r="AE73" a="1"/>
  <c r="AE73"/>
  <c r="AD73" a="1"/>
  <c r="AD73"/>
  <c r="AC73" a="1"/>
  <c r="AC73"/>
  <c r="AB73" a="1"/>
  <c r="AB73"/>
  <c r="AA73" a="1"/>
  <c r="AA73"/>
  <c r="Z73" a="1"/>
  <c r="Z73"/>
  <c r="Y73" a="1"/>
  <c r="Y73"/>
  <c r="X73" a="1"/>
  <c r="X73"/>
  <c r="W73" a="1"/>
  <c r="W73"/>
  <c r="V73" a="1"/>
  <c r="V73"/>
  <c r="U73" a="1"/>
  <c r="U73"/>
  <c r="T73" a="1"/>
  <c r="T73"/>
  <c r="S73" a="1"/>
  <c r="S73"/>
  <c r="R73" a="1"/>
  <c r="R73"/>
  <c r="Q73" a="1"/>
  <c r="Q73"/>
  <c r="P73" a="1"/>
  <c r="P73"/>
  <c r="O73" a="1"/>
  <c r="O73"/>
  <c r="N73" a="1"/>
  <c r="N73"/>
  <c r="M73" a="1"/>
  <c r="M73"/>
  <c r="L73" a="1"/>
  <c r="L73"/>
  <c r="K73" a="1"/>
  <c r="K73"/>
  <c r="J73" a="1"/>
  <c r="J73"/>
  <c r="I73" a="1"/>
  <c r="I73"/>
  <c r="H73" a="1"/>
  <c r="H73"/>
  <c r="G73" a="1"/>
  <c r="G73"/>
  <c r="F73" a="1"/>
  <c r="F73"/>
  <c r="E73" a="1"/>
  <c r="E73"/>
  <c r="D73" a="1"/>
  <c r="D73"/>
  <c r="C73" a="1"/>
  <c r="C73"/>
  <c r="AU72" a="1"/>
  <c r="AU72"/>
  <c r="AT72" a="1"/>
  <c r="AT72"/>
  <c r="AS72" a="1"/>
  <c r="AS72"/>
  <c r="AR72" a="1"/>
  <c r="AR72"/>
  <c r="AQ72" a="1"/>
  <c r="AQ72"/>
  <c r="AP72" a="1"/>
  <c r="AP72"/>
  <c r="AO72" a="1"/>
  <c r="AO72"/>
  <c r="AN72" a="1"/>
  <c r="AN72"/>
  <c r="AM72" a="1"/>
  <c r="AM72"/>
  <c r="AL72" a="1"/>
  <c r="AL72"/>
  <c r="AK72" a="1"/>
  <c r="AK72"/>
  <c r="AJ72" a="1"/>
  <c r="AJ72"/>
  <c r="AI72" a="1"/>
  <c r="AI72"/>
  <c r="AH72" a="1"/>
  <c r="AH72"/>
  <c r="AG72" a="1"/>
  <c r="AG72"/>
  <c r="AF72" a="1"/>
  <c r="AF72"/>
  <c r="AE72" a="1"/>
  <c r="AE72"/>
  <c r="AD72" a="1"/>
  <c r="AD72"/>
  <c r="AC72" a="1"/>
  <c r="AC72"/>
  <c r="AB72" a="1"/>
  <c r="AB72"/>
  <c r="AA72" a="1"/>
  <c r="AA72"/>
  <c r="Z72" a="1"/>
  <c r="Z72"/>
  <c r="Y72" a="1"/>
  <c r="Y72"/>
  <c r="X72" a="1"/>
  <c r="X72"/>
  <c r="W72" a="1"/>
  <c r="W72"/>
  <c r="V72" a="1"/>
  <c r="V72"/>
  <c r="U72" a="1"/>
  <c r="U72"/>
  <c r="T72" a="1"/>
  <c r="T72"/>
  <c r="S72" a="1"/>
  <c r="S72"/>
  <c r="R72" a="1"/>
  <c r="R72"/>
  <c r="Q72" a="1"/>
  <c r="Q72"/>
  <c r="P72" a="1"/>
  <c r="P72"/>
  <c r="O72" a="1"/>
  <c r="O72"/>
  <c r="N72" a="1"/>
  <c r="N72"/>
  <c r="M72" a="1"/>
  <c r="M72"/>
  <c r="L72" a="1"/>
  <c r="L72"/>
  <c r="K72" a="1"/>
  <c r="K72"/>
  <c r="J72" a="1"/>
  <c r="J72"/>
  <c r="I72" a="1"/>
  <c r="I72"/>
  <c r="H72" a="1"/>
  <c r="H72"/>
  <c r="G72" a="1"/>
  <c r="G72"/>
  <c r="F72" a="1"/>
  <c r="F72"/>
  <c r="E72" a="1"/>
  <c r="E72"/>
  <c r="D72" a="1"/>
  <c r="D72"/>
  <c r="C72" a="1"/>
  <c r="C72"/>
  <c r="AU71" a="1"/>
  <c r="AU71"/>
  <c r="AT71" a="1"/>
  <c r="AT71"/>
  <c r="AS71" a="1"/>
  <c r="AS71"/>
  <c r="AR71" a="1"/>
  <c r="AR71"/>
  <c r="AQ71" a="1"/>
  <c r="AQ71"/>
  <c r="AP71" a="1"/>
  <c r="AP71"/>
  <c r="AO71" a="1"/>
  <c r="AO71"/>
  <c r="AN71" a="1"/>
  <c r="AN71"/>
  <c r="AM71" a="1"/>
  <c r="AM71"/>
  <c r="AL71" a="1"/>
  <c r="AL71"/>
  <c r="AK71" a="1"/>
  <c r="AK71"/>
  <c r="AJ71" a="1"/>
  <c r="AJ71"/>
  <c r="AI71" a="1"/>
  <c r="AI71"/>
  <c r="AH71" a="1"/>
  <c r="AH71"/>
  <c r="AG71" a="1"/>
  <c r="AG71"/>
  <c r="AF71" a="1"/>
  <c r="AF71"/>
  <c r="AE71" a="1"/>
  <c r="AE71"/>
  <c r="AD71" a="1"/>
  <c r="AD71"/>
  <c r="AC71" a="1"/>
  <c r="AC71"/>
  <c r="AB71" a="1"/>
  <c r="AB71"/>
  <c r="AA71" a="1"/>
  <c r="AA71"/>
  <c r="Z71" a="1"/>
  <c r="Z71"/>
  <c r="Y71" a="1"/>
  <c r="Y71"/>
  <c r="X71" a="1"/>
  <c r="X71"/>
  <c r="W71" a="1"/>
  <c r="W71"/>
  <c r="V71" a="1"/>
  <c r="V71"/>
  <c r="U71" a="1"/>
  <c r="U71"/>
  <c r="T71" a="1"/>
  <c r="T71"/>
  <c r="S71" a="1"/>
  <c r="S71"/>
  <c r="R71" a="1"/>
  <c r="R71"/>
  <c r="Q71" a="1"/>
  <c r="Q71"/>
  <c r="P71" a="1"/>
  <c r="P71"/>
  <c r="O71" a="1"/>
  <c r="O71"/>
  <c r="N71" a="1"/>
  <c r="N71"/>
  <c r="M71" a="1"/>
  <c r="M71"/>
  <c r="L71" a="1"/>
  <c r="L71"/>
  <c r="K71" a="1"/>
  <c r="K71"/>
  <c r="J71" a="1"/>
  <c r="J71"/>
  <c r="I71" a="1"/>
  <c r="I71"/>
  <c r="H71" a="1"/>
  <c r="H71"/>
  <c r="G71" a="1"/>
  <c r="G71"/>
  <c r="F71" a="1"/>
  <c r="F71"/>
  <c r="E71" a="1"/>
  <c r="E71"/>
  <c r="D71" a="1"/>
  <c r="D71"/>
  <c r="C71" a="1"/>
  <c r="C71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B66" i="50"/>
  <c r="BP6"/>
  <c r="BP70"/>
  <c r="BO6"/>
  <c r="BO70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70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70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70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70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70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70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70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70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70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70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70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70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70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70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70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70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70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70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70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70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70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70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70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70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0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70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70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70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70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70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70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70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70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70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70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70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70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7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70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7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7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70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70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7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70"/>
  <c r="BP66"/>
  <c r="BO66"/>
  <c r="BP65"/>
  <c r="BO65"/>
  <c r="B65"/>
  <c r="BP64"/>
  <c r="BO64"/>
  <c r="B64"/>
  <c r="BP63"/>
  <c r="BO63"/>
  <c r="B63"/>
  <c r="BP62"/>
  <c r="BO62"/>
  <c r="B62"/>
  <c r="BP61"/>
  <c r="BO61"/>
  <c r="B61"/>
  <c r="BP60"/>
  <c r="BO60"/>
  <c r="B60"/>
  <c r="BP59"/>
  <c r="BO59"/>
  <c r="B59"/>
  <c r="BP58"/>
  <c r="BO58"/>
  <c r="B58"/>
  <c r="BP57"/>
  <c r="BO57"/>
  <c r="B57"/>
  <c r="BP56"/>
  <c r="BO56"/>
  <c r="B56"/>
  <c r="BP55"/>
  <c r="BO55"/>
  <c r="B55"/>
  <c r="BP54"/>
  <c r="BO54"/>
  <c r="B54"/>
  <c r="BP53"/>
  <c r="BO53"/>
  <c r="B53"/>
  <c r="BP52"/>
  <c r="BO52"/>
  <c r="B52"/>
  <c r="BP51"/>
  <c r="BO51"/>
  <c r="B51"/>
  <c r="BP50"/>
  <c r="BO50"/>
  <c r="B50"/>
  <c r="BP49"/>
  <c r="BO49"/>
  <c r="B49"/>
  <c r="BP48"/>
  <c r="BO48"/>
  <c r="B48"/>
  <c r="BP47"/>
  <c r="BO47"/>
  <c r="B47"/>
  <c r="BP46"/>
  <c r="BO46"/>
  <c r="B46"/>
  <c r="BP45"/>
  <c r="BO45"/>
  <c r="B45"/>
  <c r="BP44"/>
  <c r="BO44"/>
  <c r="B44"/>
  <c r="BP43"/>
  <c r="BO43"/>
  <c r="B43"/>
  <c r="BP42"/>
  <c r="BO42"/>
  <c r="B42"/>
  <c r="BP41"/>
  <c r="BO41"/>
  <c r="B41"/>
  <c r="BP40"/>
  <c r="BO40"/>
  <c r="B40"/>
  <c r="BP39"/>
  <c r="BO39"/>
  <c r="B39"/>
  <c r="BP38"/>
  <c r="BO38"/>
  <c r="B38"/>
  <c r="BP37"/>
  <c r="BO37"/>
  <c r="B37"/>
  <c r="BP36"/>
  <c r="BO36"/>
  <c r="B36"/>
  <c r="BP35"/>
  <c r="BO35"/>
  <c r="B35"/>
  <c r="BP34"/>
  <c r="BO34"/>
  <c r="B34"/>
  <c r="BP33"/>
  <c r="BO33"/>
  <c r="B33"/>
  <c r="BP32"/>
  <c r="BO32"/>
  <c r="B32"/>
  <c r="BP31"/>
  <c r="BO31"/>
  <c r="B31"/>
  <c r="BP30"/>
  <c r="BO30"/>
  <c r="B30"/>
  <c r="BP29"/>
  <c r="BO29"/>
  <c r="B29"/>
  <c r="BP28"/>
  <c r="BO28"/>
  <c r="B28"/>
  <c r="BP27"/>
  <c r="BO27"/>
  <c r="B27"/>
  <c r="BP26"/>
  <c r="BO26"/>
  <c r="B26"/>
  <c r="BP25"/>
  <c r="BO25"/>
  <c r="B25"/>
  <c r="BP24"/>
  <c r="BO24"/>
  <c r="B24"/>
  <c r="BP23"/>
  <c r="BO23"/>
  <c r="B23"/>
  <c r="BP22"/>
  <c r="BO22"/>
  <c r="B22"/>
  <c r="BP21"/>
  <c r="BO21"/>
  <c r="B21"/>
  <c r="BP20"/>
  <c r="BO20"/>
  <c r="B20"/>
  <c r="BP19"/>
  <c r="BO19"/>
  <c r="B19"/>
  <c r="BP18"/>
  <c r="BO18"/>
  <c r="B18"/>
  <c r="BP17"/>
  <c r="BO17"/>
  <c r="B17"/>
  <c r="BP16"/>
  <c r="BO16"/>
  <c r="B16"/>
  <c r="BP15"/>
  <c r="BO15"/>
  <c r="B15"/>
  <c r="BP14"/>
  <c r="BO14"/>
  <c r="B14"/>
  <c r="BP13"/>
  <c r="BO13"/>
  <c r="B13"/>
  <c r="BP12"/>
  <c r="BO12"/>
  <c r="B12"/>
  <c r="BP11"/>
  <c r="BO11"/>
  <c r="B11"/>
  <c r="BP10"/>
  <c r="BO10"/>
  <c r="B10"/>
  <c r="BP9"/>
  <c r="BO9"/>
  <c r="B9"/>
  <c r="BP8"/>
  <c r="BO8"/>
  <c r="B8"/>
  <c r="BP7"/>
  <c r="BO7"/>
  <c r="B7"/>
  <c r="B6"/>
  <c r="C75" a="1"/>
  <c r="C76" a="1"/>
  <c r="C77" a="1"/>
  <c r="C78" a="1"/>
  <c r="C68"/>
  <c r="D75" a="1"/>
  <c r="D76" a="1"/>
  <c r="D77" a="1"/>
  <c r="D78" a="1"/>
  <c r="D68"/>
  <c r="E75" a="1"/>
  <c r="E76" a="1"/>
  <c r="E77" a="1"/>
  <c r="E78" a="1"/>
  <c r="E68"/>
  <c r="F75" a="1"/>
  <c r="F76" a="1"/>
  <c r="F77" a="1"/>
  <c r="F78" a="1"/>
  <c r="F68"/>
  <c r="G75" a="1"/>
  <c r="G76" a="1"/>
  <c r="G77" a="1"/>
  <c r="G78" a="1"/>
  <c r="G68"/>
  <c r="H75" a="1"/>
  <c r="H76" a="1"/>
  <c r="H77" a="1"/>
  <c r="H78" a="1"/>
  <c r="H68"/>
  <c r="I75" a="1"/>
  <c r="I76" a="1"/>
  <c r="I77" a="1"/>
  <c r="I78" a="1"/>
  <c r="I68"/>
  <c r="J75" a="1"/>
  <c r="J76" a="1"/>
  <c r="J77" a="1"/>
  <c r="J78" a="1"/>
  <c r="J68"/>
  <c r="K75" a="1"/>
  <c r="K76" a="1"/>
  <c r="K77" a="1"/>
  <c r="K78" a="1"/>
  <c r="K68"/>
  <c r="L75" a="1"/>
  <c r="L76" a="1"/>
  <c r="L77" a="1"/>
  <c r="L78" a="1"/>
  <c r="L68"/>
  <c r="M75" a="1"/>
  <c r="M76" a="1"/>
  <c r="M77" a="1"/>
  <c r="M78" a="1"/>
  <c r="M68"/>
  <c r="N75" a="1"/>
  <c r="N76" a="1"/>
  <c r="N77" a="1"/>
  <c r="N78" a="1"/>
  <c r="N68"/>
  <c r="O75" a="1"/>
  <c r="O76" a="1"/>
  <c r="O77" a="1"/>
  <c r="O78" a="1"/>
  <c r="O68"/>
  <c r="P75" a="1"/>
  <c r="P76" a="1"/>
  <c r="P77" a="1"/>
  <c r="P78" a="1"/>
  <c r="P68"/>
  <c r="Q75" a="1"/>
  <c r="Q76" a="1"/>
  <c r="Q77" a="1"/>
  <c r="Q78" a="1"/>
  <c r="Q68"/>
  <c r="R75" a="1"/>
  <c r="R76" a="1"/>
  <c r="R77" a="1"/>
  <c r="R78" a="1"/>
  <c r="R68"/>
  <c r="S75" a="1"/>
  <c r="S76" a="1"/>
  <c r="S77" a="1"/>
  <c r="S78" a="1"/>
  <c r="S68"/>
  <c r="T75" a="1"/>
  <c r="T76" a="1"/>
  <c r="T77" a="1"/>
  <c r="T78" a="1"/>
  <c r="T68"/>
  <c r="U75" a="1"/>
  <c r="U76" a="1"/>
  <c r="U77" a="1"/>
  <c r="U78" a="1"/>
  <c r="U68"/>
  <c r="V75" a="1"/>
  <c r="V76" a="1"/>
  <c r="V77" a="1"/>
  <c r="V78" a="1"/>
  <c r="V68"/>
  <c r="W75" a="1"/>
  <c r="W76" a="1"/>
  <c r="W77" a="1"/>
  <c r="W78" a="1"/>
  <c r="W68"/>
  <c r="X75" a="1"/>
  <c r="X76" a="1"/>
  <c r="X77" a="1"/>
  <c r="X78" a="1"/>
  <c r="X68"/>
  <c r="Y75" a="1"/>
  <c r="Y76" a="1"/>
  <c r="Y77" a="1"/>
  <c r="Y78" a="1"/>
  <c r="Y68"/>
  <c r="Z75" a="1"/>
  <c r="Z76" a="1"/>
  <c r="Z77" a="1"/>
  <c r="Z78" a="1"/>
  <c r="Z68"/>
  <c r="AA75" a="1"/>
  <c r="AA76" a="1"/>
  <c r="AA77" a="1"/>
  <c r="AA78" a="1"/>
  <c r="AA68"/>
  <c r="AB75" a="1"/>
  <c r="AB76" a="1"/>
  <c r="AB77" a="1"/>
  <c r="AB78" a="1"/>
  <c r="AB68"/>
  <c r="AC75" a="1"/>
  <c r="AC76" a="1"/>
  <c r="AC77" a="1"/>
  <c r="AC78" a="1"/>
  <c r="AC68"/>
  <c r="AD75" a="1"/>
  <c r="AD76" a="1"/>
  <c r="AD77" a="1"/>
  <c r="AD78" a="1"/>
  <c r="AD68"/>
  <c r="AE75" a="1"/>
  <c r="AE76" a="1"/>
  <c r="AE77" a="1"/>
  <c r="AE78" a="1"/>
  <c r="AE68"/>
  <c r="AF75" a="1"/>
  <c r="AF76" a="1"/>
  <c r="AF77" a="1"/>
  <c r="AF78" a="1"/>
  <c r="AF68"/>
  <c r="AG75" a="1"/>
  <c r="AG76" a="1"/>
  <c r="AG77" a="1"/>
  <c r="AG78" a="1"/>
  <c r="AG68"/>
  <c r="AH75" a="1"/>
  <c r="AH76" a="1"/>
  <c r="AH77" a="1"/>
  <c r="AH78" a="1"/>
  <c r="AH68"/>
  <c r="AI75" a="1"/>
  <c r="AI76" a="1"/>
  <c r="AI77" a="1"/>
  <c r="AI78" a="1"/>
  <c r="AI68"/>
  <c r="AJ75" a="1"/>
  <c r="AJ76" a="1"/>
  <c r="AJ77" a="1"/>
  <c r="AJ78" a="1"/>
  <c r="AJ68"/>
  <c r="AK75" a="1"/>
  <c r="AK76" a="1"/>
  <c r="AK77" a="1"/>
  <c r="AK78" a="1"/>
  <c r="AK68"/>
  <c r="AL75" a="1"/>
  <c r="AL76" a="1"/>
  <c r="AL77" a="1"/>
  <c r="AL78" a="1"/>
  <c r="AL68"/>
  <c r="AM75" a="1"/>
  <c r="AM76" a="1"/>
  <c r="AM77" a="1"/>
  <c r="AM78" a="1"/>
  <c r="AM68"/>
  <c r="AN75" a="1"/>
  <c r="AN76" a="1"/>
  <c r="AN77" a="1"/>
  <c r="AN78" a="1"/>
  <c r="AN68"/>
  <c r="AO75" a="1"/>
  <c r="AO76" a="1"/>
  <c r="AO77" a="1"/>
  <c r="AO78" a="1"/>
  <c r="AO68"/>
  <c r="AP75" a="1"/>
  <c r="AP76" a="1"/>
  <c r="AP77" a="1"/>
  <c r="AP78" a="1"/>
  <c r="AP68"/>
  <c r="AQ75" a="1"/>
  <c r="AQ76" a="1"/>
  <c r="AQ77" a="1"/>
  <c r="AQ78" a="1"/>
  <c r="AQ68"/>
  <c r="AR75" a="1"/>
  <c r="AR76" a="1"/>
  <c r="AR77" a="1"/>
  <c r="AR78" a="1"/>
  <c r="AR68"/>
  <c r="AS75" a="1"/>
  <c r="AS76" a="1"/>
  <c r="AS77" a="1"/>
  <c r="AS78" a="1"/>
  <c r="AS68"/>
  <c r="AT75" a="1"/>
  <c r="AT76" a="1"/>
  <c r="AT77" a="1"/>
  <c r="AT78" a="1"/>
  <c r="AT68"/>
  <c r="AU75" a="1"/>
  <c r="AU76" a="1"/>
  <c r="AU77" a="1"/>
  <c r="AU78" a="1"/>
  <c r="AU68"/>
  <c r="BO75" a="1"/>
  <c r="BO68"/>
  <c r="BP75" a="1"/>
  <c r="BP68"/>
  <c r="C71" a="1"/>
  <c r="C72" a="1"/>
  <c r="C69"/>
  <c r="D71" a="1"/>
  <c r="D72" a="1"/>
  <c r="D69"/>
  <c r="E71" a="1"/>
  <c r="E72" a="1"/>
  <c r="E69"/>
  <c r="F71" a="1"/>
  <c r="F72" a="1"/>
  <c r="F69"/>
  <c r="G71" a="1"/>
  <c r="G72" a="1"/>
  <c r="G69"/>
  <c r="H71" a="1"/>
  <c r="H72" a="1"/>
  <c r="H69"/>
  <c r="I71" a="1"/>
  <c r="I72" a="1"/>
  <c r="I69"/>
  <c r="J71" a="1"/>
  <c r="J72" a="1"/>
  <c r="J69"/>
  <c r="K71" a="1"/>
  <c r="K72" a="1"/>
  <c r="K69"/>
  <c r="L71" a="1"/>
  <c r="L72" a="1"/>
  <c r="L69"/>
  <c r="M71" a="1"/>
  <c r="M72" a="1"/>
  <c r="M69"/>
  <c r="N71" a="1"/>
  <c r="N72" a="1"/>
  <c r="N69"/>
  <c r="O71" a="1"/>
  <c r="O72" a="1"/>
  <c r="O69"/>
  <c r="P71" a="1"/>
  <c r="P72" a="1"/>
  <c r="P69"/>
  <c r="Q71" a="1"/>
  <c r="Q72" a="1"/>
  <c r="Q69"/>
  <c r="R71" a="1"/>
  <c r="R72" a="1"/>
  <c r="R69"/>
  <c r="S71" a="1"/>
  <c r="S72" a="1"/>
  <c r="S69"/>
  <c r="T71" a="1"/>
  <c r="T72" a="1"/>
  <c r="T69"/>
  <c r="U71" a="1"/>
  <c r="U72" a="1"/>
  <c r="U69"/>
  <c r="V71" a="1"/>
  <c r="V72" a="1"/>
  <c r="V69"/>
  <c r="W71" a="1"/>
  <c r="W72" a="1"/>
  <c r="W69"/>
  <c r="X71" a="1"/>
  <c r="X72" a="1"/>
  <c r="X69"/>
  <c r="Y71" a="1"/>
  <c r="Y72" a="1"/>
  <c r="Y69"/>
  <c r="Z71" a="1"/>
  <c r="Z72" a="1"/>
  <c r="Z69"/>
  <c r="AA71" a="1"/>
  <c r="AA72" a="1"/>
  <c r="AA69"/>
  <c r="AB71" a="1"/>
  <c r="AB72" a="1"/>
  <c r="AB69"/>
  <c r="AC71" a="1"/>
  <c r="AC72" a="1"/>
  <c r="AC69"/>
  <c r="AD71" a="1"/>
  <c r="AD72" a="1"/>
  <c r="AD69"/>
  <c r="AE71" a="1"/>
  <c r="AE72" a="1"/>
  <c r="AE69"/>
  <c r="AF71" a="1"/>
  <c r="AF72" a="1"/>
  <c r="AF69"/>
  <c r="AG71" a="1"/>
  <c r="AG72" a="1"/>
  <c r="AG69"/>
  <c r="AH71" a="1"/>
  <c r="AH72" a="1"/>
  <c r="AH69"/>
  <c r="AI71" a="1"/>
  <c r="AI72" a="1"/>
  <c r="AI69"/>
  <c r="AJ71" a="1"/>
  <c r="AJ72" a="1"/>
  <c r="AJ69"/>
  <c r="AK71" a="1"/>
  <c r="AK72" a="1"/>
  <c r="AK69"/>
  <c r="AL71" a="1"/>
  <c r="AL72" a="1"/>
  <c r="AL69"/>
  <c r="AM71" a="1"/>
  <c r="AM72" a="1"/>
  <c r="AM69"/>
  <c r="AN71" a="1"/>
  <c r="AN72" a="1"/>
  <c r="AN69"/>
  <c r="AO71" a="1"/>
  <c r="AO72" a="1"/>
  <c r="AO69"/>
  <c r="AP71" a="1"/>
  <c r="AP72" a="1"/>
  <c r="AP69"/>
  <c r="AQ71" a="1"/>
  <c r="AQ72" a="1"/>
  <c r="AQ69"/>
  <c r="AR71" a="1"/>
  <c r="AR72" a="1"/>
  <c r="AR69"/>
  <c r="AS71" a="1"/>
  <c r="AS72" a="1"/>
  <c r="AS69"/>
  <c r="AT71" a="1"/>
  <c r="AT72" a="1"/>
  <c r="AT69"/>
  <c r="AU71" a="1"/>
  <c r="AU72" a="1"/>
  <c r="AU69"/>
  <c r="BO71" a="1"/>
  <c r="BO69"/>
  <c r="BP71" a="1"/>
  <c r="BP69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BO71"/>
  <c r="BP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BO72" a="1"/>
  <c r="BO72"/>
  <c r="BP72" a="1"/>
  <c r="BP72"/>
  <c r="C73" a="1"/>
  <c r="C73"/>
  <c r="D73" a="1"/>
  <c r="D73"/>
  <c r="E73" a="1"/>
  <c r="E73"/>
  <c r="F73" a="1"/>
  <c r="F73"/>
  <c r="G73" a="1"/>
  <c r="G73"/>
  <c r="H73" a="1"/>
  <c r="H73"/>
  <c r="I73" a="1"/>
  <c r="I73"/>
  <c r="J73" a="1"/>
  <c r="J73"/>
  <c r="K73" a="1"/>
  <c r="K73"/>
  <c r="L73" a="1"/>
  <c r="L73"/>
  <c r="M73" a="1"/>
  <c r="M73"/>
  <c r="N73" a="1"/>
  <c r="N73"/>
  <c r="O73" a="1"/>
  <c r="O73"/>
  <c r="P73" a="1"/>
  <c r="P73"/>
  <c r="Q73" a="1"/>
  <c r="Q73"/>
  <c r="R73" a="1"/>
  <c r="R73"/>
  <c r="S73" a="1"/>
  <c r="S73"/>
  <c r="T73" a="1"/>
  <c r="T73"/>
  <c r="U73" a="1"/>
  <c r="U73"/>
  <c r="V73" a="1"/>
  <c r="V73"/>
  <c r="W73" a="1"/>
  <c r="W73"/>
  <c r="X73" a="1"/>
  <c r="X73"/>
  <c r="Y73" a="1"/>
  <c r="Y73"/>
  <c r="Z73" a="1"/>
  <c r="Z73"/>
  <c r="AA73" a="1"/>
  <c r="AA73"/>
  <c r="AB73" a="1"/>
  <c r="AB73"/>
  <c r="AC73" a="1"/>
  <c r="AC73"/>
  <c r="AD73" a="1"/>
  <c r="AD73"/>
  <c r="AE73" a="1"/>
  <c r="AE73"/>
  <c r="AF73" a="1"/>
  <c r="AF73"/>
  <c r="AG73" a="1"/>
  <c r="AG73"/>
  <c r="AH73" a="1"/>
  <c r="AH73"/>
  <c r="AI73" a="1"/>
  <c r="AI73"/>
  <c r="AJ73" a="1"/>
  <c r="AJ73"/>
  <c r="AK73" a="1"/>
  <c r="AK73"/>
  <c r="AL73" a="1"/>
  <c r="AL73"/>
  <c r="AM73" a="1"/>
  <c r="AM73"/>
  <c r="AN73" a="1"/>
  <c r="AN73"/>
  <c r="AO73" a="1"/>
  <c r="AO73"/>
  <c r="AP73" a="1"/>
  <c r="AP73"/>
  <c r="AQ73" a="1"/>
  <c r="AQ73"/>
  <c r="AR73" a="1"/>
  <c r="AR73"/>
  <c r="AS73" a="1"/>
  <c r="AS73"/>
  <c r="AT73" a="1"/>
  <c r="AT73"/>
  <c r="AU73" a="1"/>
  <c r="AU73"/>
  <c r="BO73" a="1"/>
  <c r="BO73"/>
  <c r="BP73" a="1"/>
  <c r="BP73"/>
  <c r="C74" a="1"/>
  <c r="C74"/>
  <c r="D74" a="1"/>
  <c r="D74"/>
  <c r="E74" a="1"/>
  <c r="E74"/>
  <c r="F74" a="1"/>
  <c r="F74"/>
  <c r="G74" a="1"/>
  <c r="G74"/>
  <c r="H74" a="1"/>
  <c r="H74"/>
  <c r="I74" a="1"/>
  <c r="I74"/>
  <c r="J74" a="1"/>
  <c r="J74"/>
  <c r="K74" a="1"/>
  <c r="K74"/>
  <c r="L74" a="1"/>
  <c r="L74"/>
  <c r="M74" a="1"/>
  <c r="M74"/>
  <c r="N74" a="1"/>
  <c r="N74"/>
  <c r="O74" a="1"/>
  <c r="O74"/>
  <c r="P74" a="1"/>
  <c r="P74"/>
  <c r="Q74" a="1"/>
  <c r="Q74"/>
  <c r="R74" a="1"/>
  <c r="R74"/>
  <c r="S74" a="1"/>
  <c r="S74"/>
  <c r="T74" a="1"/>
  <c r="T74"/>
  <c r="U74" a="1"/>
  <c r="U74"/>
  <c r="V74" a="1"/>
  <c r="V74"/>
  <c r="W74" a="1"/>
  <c r="W74"/>
  <c r="X74" a="1"/>
  <c r="X74"/>
  <c r="Y74" a="1"/>
  <c r="Y74"/>
  <c r="Z74" a="1"/>
  <c r="Z74"/>
  <c r="AA74" a="1"/>
  <c r="AA74"/>
  <c r="AB74" a="1"/>
  <c r="AB74"/>
  <c r="AC74" a="1"/>
  <c r="AC74"/>
  <c r="AD74" a="1"/>
  <c r="AD74"/>
  <c r="AE74" a="1"/>
  <c r="AE74"/>
  <c r="AF74" a="1"/>
  <c r="AF74"/>
  <c r="AG74" a="1"/>
  <c r="AG74"/>
  <c r="AH74" a="1"/>
  <c r="AH74"/>
  <c r="AI74" a="1"/>
  <c r="AI74"/>
  <c r="AJ74" a="1"/>
  <c r="AJ74"/>
  <c r="AK74" a="1"/>
  <c r="AK74"/>
  <c r="AL74" a="1"/>
  <c r="AL74"/>
  <c r="AM74" a="1"/>
  <c r="AM74"/>
  <c r="AN74" a="1"/>
  <c r="AN74"/>
  <c r="AO74" a="1"/>
  <c r="AO74"/>
  <c r="AP74" a="1"/>
  <c r="AP74"/>
  <c r="AQ74" a="1"/>
  <c r="AQ74"/>
  <c r="AR74" a="1"/>
  <c r="AR74"/>
  <c r="AS74" a="1"/>
  <c r="AS74"/>
  <c r="AT74" a="1"/>
  <c r="AT74"/>
  <c r="AU74" a="1"/>
  <c r="AU74"/>
  <c r="BO74" a="1"/>
  <c r="BO74"/>
  <c r="BP74" a="1"/>
  <c r="BP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BO75"/>
  <c r="BP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BO76" a="1"/>
  <c r="BO76"/>
  <c r="BP76" a="1"/>
  <c r="BP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BO77" a="1"/>
  <c r="BO77"/>
  <c r="BP77" a="1"/>
  <c r="BP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BO78" a="1"/>
  <c r="BO78"/>
  <c r="BP78" a="1"/>
  <c r="BP78"/>
</calcChain>
</file>

<file path=xl/connections.xml><?xml version="1.0" encoding="utf-8"?>
<connections xmlns="http://schemas.openxmlformats.org/spreadsheetml/2006/main">
  <connection id="1" name="Connection1" type="6" refreshedVersion="0" background="1" saveData="1">
    <textPr fileType="mac" sourceFile="Macintosh HD:Users:steveb:Documents:papers:power-v-perf-asplos-2011:calib.csv" space="1" comma="1" consecutive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<sst xmlns="http://schemas.openxmlformats.org/spreadsheetml/2006/main" count="2902" uniqueCount="398">
  <si>
    <t>atomd (45)-2x2-1666 /atomd (45)-2x1-1666</t>
    <phoneticPr fontId="29" type="noConversion"/>
  </si>
  <si>
    <t>i5(32)-2x2-3459 /i5 (32)-2x1-3459</t>
    <phoneticPr fontId="29" type="noConversion"/>
  </si>
  <si>
    <t>i7 (45)-2x2-2661 /i7 (45)-2x1-2661</t>
    <phoneticPr fontId="29" type="noConversion"/>
  </si>
  <si>
    <t>Java
Non-scale</t>
    <phoneticPr fontId="29" type="noConversion"/>
  </si>
  <si>
    <t>462.libquantum</t>
  </si>
  <si>
    <t>464.h264ref</t>
  </si>
  <si>
    <t>Avg JNSN</t>
    <phoneticPr fontId="29" type="noConversion"/>
  </si>
  <si>
    <t>482.sphinx3</t>
  </si>
  <si>
    <t>pentium4 (130)-1x2-2394/pentium4 (130)-1x1-2394</t>
    <phoneticPr fontId="29" type="noConversion"/>
  </si>
  <si>
    <t>Java</t>
    <phoneticPr fontId="29" type="noConversion"/>
  </si>
  <si>
    <t>Native</t>
    <phoneticPr fontId="29" type="noConversion"/>
  </si>
  <si>
    <t>Scalable</t>
    <phoneticPr fontId="29" type="noConversion"/>
  </si>
  <si>
    <t>_222_mpegaudio</t>
  </si>
  <si>
    <t>_227_mtrt</t>
  </si>
  <si>
    <t>_228_jack</t>
  </si>
  <si>
    <t>400.perlbench</t>
  </si>
  <si>
    <t>AVERAGE</t>
  </si>
  <si>
    <t>atomd (45)-2x1-1666 /atomd (45)-1x1-1666</t>
    <phoneticPr fontId="29" type="noConversion"/>
  </si>
  <si>
    <t>Atom (45)</t>
    <phoneticPr fontId="29" type="noConversion"/>
  </si>
  <si>
    <t>AtomD (45)</t>
    <phoneticPr fontId="29" type="noConversion"/>
  </si>
  <si>
    <t>i7 (45)</t>
    <phoneticPr fontId="29" type="noConversion"/>
  </si>
  <si>
    <t>i5 (32)-2x2-2661/i7 (45)-2x2-2661</t>
  </si>
  <si>
    <t>4 cores</t>
    <phoneticPr fontId="29" type="noConversion"/>
  </si>
  <si>
    <t>Non-scalable</t>
    <phoneticPr fontId="29" type="noConversion"/>
  </si>
  <si>
    <t>C2Q</t>
    <phoneticPr fontId="29" type="noConversion"/>
  </si>
  <si>
    <t>2 v 4 cores</t>
    <phoneticPr fontId="29" type="noConversion"/>
  </si>
  <si>
    <t>454.calculix</t>
  </si>
  <si>
    <t>i7 (45)-2x2-2661 /i7 (45)-1x2-2661</t>
    <phoneticPr fontId="29" type="noConversion"/>
  </si>
  <si>
    <t>rsquared</t>
    <phoneticPr fontId="29" type="noConversion"/>
  </si>
  <si>
    <t>deviation</t>
    <phoneticPr fontId="29" type="noConversion"/>
  </si>
  <si>
    <t>Average</t>
    <phoneticPr fontId="29" type="noConversion"/>
  </si>
  <si>
    <t>Native Non-Scale</t>
    <phoneticPr fontId="29" type="noConversion"/>
  </si>
  <si>
    <t>Native Scale</t>
    <phoneticPr fontId="29" type="noConversion"/>
  </si>
  <si>
    <t>Java Non-Scale</t>
    <phoneticPr fontId="29" type="noConversion"/>
  </si>
  <si>
    <t>Atom (45)</t>
    <phoneticPr fontId="29" type="noConversion"/>
  </si>
  <si>
    <t>core 2d (45)-2x1-2403/core 2d (65)-2x1-2399</t>
  </si>
  <si>
    <t>Power meter</t>
    <phoneticPr fontId="29" type="noConversion"/>
  </si>
  <si>
    <t>multiplier</t>
    <phoneticPr fontId="29" type="noConversion"/>
  </si>
  <si>
    <t>offset</t>
    <phoneticPr fontId="29" type="noConversion"/>
  </si>
  <si>
    <t>471.omnetpp</t>
  </si>
  <si>
    <t>Speedup</t>
  </si>
  <si>
    <t>Normalized Energy</t>
  </si>
  <si>
    <t>_202_jess</t>
  </si>
  <si>
    <t>_209_db</t>
  </si>
  <si>
    <t>_213_javac</t>
  </si>
  <si>
    <t>i7 (45)-4x1-2661 /i7 (45)-2x1-2661</t>
    <phoneticPr fontId="29" type="noConversion"/>
  </si>
  <si>
    <t>435.gromacs</t>
  </si>
  <si>
    <t>X</t>
    <phoneticPr fontId="29" type="noConversion"/>
  </si>
  <si>
    <t>W</t>
    <phoneticPr fontId="29" type="noConversion"/>
  </si>
  <si>
    <t>V</t>
    <phoneticPr fontId="29" type="noConversion"/>
  </si>
  <si>
    <t>T</t>
    <phoneticPr fontId="29" type="noConversion"/>
  </si>
  <si>
    <t>S</t>
    <phoneticPr fontId="29" type="noConversion"/>
  </si>
  <si>
    <t>O</t>
    <phoneticPr fontId="29" type="noConversion"/>
  </si>
  <si>
    <t>N</t>
    <phoneticPr fontId="29" type="noConversion"/>
  </si>
  <si>
    <t>J</t>
    <phoneticPr fontId="29" type="noConversion"/>
  </si>
  <si>
    <t>H</t>
    <phoneticPr fontId="29" type="noConversion"/>
  </si>
  <si>
    <t>luindex</t>
  </si>
  <si>
    <t>Native Frequencies</t>
    <phoneticPr fontId="29" type="noConversion"/>
  </si>
  <si>
    <t>Core</t>
    <phoneticPr fontId="29" type="noConversion"/>
  </si>
  <si>
    <t>P4</t>
    <phoneticPr fontId="29" type="noConversion"/>
  </si>
  <si>
    <t>C2D (65)</t>
    <phoneticPr fontId="29" type="noConversion"/>
  </si>
  <si>
    <t>performance</t>
    <phoneticPr fontId="29" type="noConversion"/>
  </si>
  <si>
    <t>performance</t>
    <phoneticPr fontId="29" type="noConversion"/>
  </si>
  <si>
    <t>`</t>
    <phoneticPr fontId="29" type="noConversion"/>
  </si>
  <si>
    <t>antlr</t>
  </si>
  <si>
    <t>db</t>
    <phoneticPr fontId="29" type="noConversion"/>
  </si>
  <si>
    <t>jess</t>
    <phoneticPr fontId="29" type="noConversion"/>
  </si>
  <si>
    <t>compress</t>
    <phoneticPr fontId="29" type="noConversion"/>
  </si>
  <si>
    <t>mpegaudio</t>
    <phoneticPr fontId="29" type="noConversion"/>
  </si>
  <si>
    <t>javac</t>
    <phoneticPr fontId="29" type="noConversion"/>
  </si>
  <si>
    <t>jack</t>
    <phoneticPr fontId="29" type="noConversion"/>
  </si>
  <si>
    <t>energy</t>
    <phoneticPr fontId="29" type="noConversion"/>
  </si>
  <si>
    <t>AtomD (45)</t>
    <phoneticPr fontId="29" type="noConversion"/>
  </si>
  <si>
    <t>Avg JN</t>
    <phoneticPr fontId="29" type="noConversion"/>
  </si>
  <si>
    <t>1 v 2 core (1 thread)</t>
    <phoneticPr fontId="29" type="noConversion"/>
  </si>
  <si>
    <t>swaptions</t>
  </si>
  <si>
    <t>R</t>
    <phoneticPr fontId="29" type="noConversion"/>
  </si>
  <si>
    <t>Avg JSNS</t>
    <phoneticPr fontId="29" type="noConversion"/>
  </si>
  <si>
    <t>Nehlem</t>
    <phoneticPr fontId="29" type="noConversion"/>
  </si>
  <si>
    <t>core 2d (45)-2x1-1603</t>
  </si>
  <si>
    <t>core 2d (45)-2x1-2403</t>
  </si>
  <si>
    <t>Non-scalable</t>
    <phoneticPr fontId="29" type="noConversion"/>
  </si>
  <si>
    <t>416.gamess</t>
  </si>
  <si>
    <t>433.milc</t>
  </si>
  <si>
    <t>434.zeusmp</t>
  </si>
  <si>
    <t>i7</t>
    <phoneticPr fontId="29" type="noConversion"/>
  </si>
  <si>
    <t>JN</t>
  </si>
  <si>
    <t>JS</t>
  </si>
  <si>
    <t>Avg Bmks</t>
  </si>
  <si>
    <t>Min</t>
    <phoneticPr fontId="29" type="noConversion"/>
  </si>
  <si>
    <t>Max</t>
    <phoneticPr fontId="29" type="noConversion"/>
  </si>
  <si>
    <t>vips</t>
  </si>
  <si>
    <t>x264</t>
  </si>
  <si>
    <t>401.bzip2</t>
  </si>
  <si>
    <t>403.gcc</t>
  </si>
  <si>
    <t>429.mcf</t>
  </si>
  <si>
    <t>i5(32)-2x1-3459 /i5 (32)-1x1-3459</t>
    <phoneticPr fontId="29" type="noConversion"/>
  </si>
  <si>
    <t>NS</t>
    <phoneticPr fontId="29" type="noConversion"/>
  </si>
  <si>
    <t>NS</t>
    <phoneticPr fontId="29" type="noConversion"/>
  </si>
  <si>
    <t>JN</t>
    <phoneticPr fontId="29" type="noConversion"/>
  </si>
  <si>
    <t>JN</t>
    <phoneticPr fontId="29" type="noConversion"/>
  </si>
  <si>
    <t>JS</t>
    <phoneticPr fontId="29" type="noConversion"/>
  </si>
  <si>
    <t>JN</t>
    <phoneticPr fontId="29" type="noConversion"/>
  </si>
  <si>
    <t>JS</t>
    <phoneticPr fontId="29" type="noConversion"/>
  </si>
  <si>
    <t>JN</t>
    <phoneticPr fontId="29" type="noConversion"/>
  </si>
  <si>
    <t>JS</t>
    <phoneticPr fontId="29" type="noConversion"/>
  </si>
  <si>
    <t>JS</t>
    <phoneticPr fontId="29" type="noConversion"/>
  </si>
  <si>
    <t>JN</t>
    <phoneticPr fontId="29" type="noConversion"/>
  </si>
  <si>
    <t>JN</t>
    <phoneticPr fontId="29" type="noConversion"/>
  </si>
  <si>
    <t>_227_mtrt</t>
    <phoneticPr fontId="29" type="noConversion"/>
  </si>
  <si>
    <t>JN</t>
    <phoneticPr fontId="29" type="noConversion"/>
  </si>
  <si>
    <t>JN</t>
    <phoneticPr fontId="29" type="noConversion"/>
  </si>
  <si>
    <t>i5 (32)</t>
    <phoneticPr fontId="29" type="noConversion"/>
  </si>
  <si>
    <t>i7 (45)</t>
    <phoneticPr fontId="29" type="noConversion"/>
  </si>
  <si>
    <t>1x1</t>
  </si>
  <si>
    <t>1x2</t>
  </si>
  <si>
    <t>2x1</t>
  </si>
  <si>
    <t>2x2</t>
  </si>
  <si>
    <t>4x1</t>
  </si>
  <si>
    <t>4x2</t>
  </si>
  <si>
    <t>Conversion from meter value to Watts</t>
    <phoneticPr fontId="29" type="noConversion"/>
  </si>
  <si>
    <t>100% increase in Clock</t>
    <phoneticPr fontId="29" type="noConversion"/>
  </si>
  <si>
    <t>i7 (45)</t>
    <phoneticPr fontId="29" type="noConversion"/>
  </si>
  <si>
    <t>i5 (32)</t>
    <phoneticPr fontId="29" type="noConversion"/>
  </si>
  <si>
    <t>pjbb2005</t>
  </si>
  <si>
    <t>C2D (45)</t>
    <phoneticPr fontId="29" type="noConversion"/>
  </si>
  <si>
    <t>2C1T</t>
    <phoneticPr fontId="29" type="noConversion"/>
  </si>
  <si>
    <t>Atom (45)</t>
    <phoneticPr fontId="29" type="noConversion"/>
  </si>
  <si>
    <t>Java
Scale</t>
    <phoneticPr fontId="29" type="noConversion"/>
  </si>
  <si>
    <t>i7(32)-1x1-2661/i7(32)-1x1-2660 TB Off</t>
    <phoneticPr fontId="29" type="noConversion"/>
  </si>
  <si>
    <t>i5(32)-2x1-3459/i5(32)-2x1-3458 TB Off</t>
    <phoneticPr fontId="29" type="noConversion"/>
  </si>
  <si>
    <t>459.GemsFDTD</t>
  </si>
  <si>
    <t>lusearch</t>
    <phoneticPr fontId="29" type="noConversion"/>
  </si>
  <si>
    <t>_201_compress</t>
  </si>
  <si>
    <t>i7 (45)-4x2-2660</t>
  </si>
  <si>
    <t>i5 (32)-2x2-1197</t>
  </si>
  <si>
    <t>i5 (32)-2x2-2261</t>
  </si>
  <si>
    <t>i5 (32)-2x2-2661</t>
  </si>
  <si>
    <t>i5 (32)-2x2-3458</t>
  </si>
  <si>
    <t>i7 (45)-2x1-1596</t>
  </si>
  <si>
    <t>i7 (45)-2x1-2128</t>
  </si>
  <si>
    <t>i7 (45)-2x1-2660</t>
  </si>
  <si>
    <t>i5 (32)-2x1-1197</t>
  </si>
  <si>
    <t>i5 (32)-2x1-2394</t>
  </si>
  <si>
    <t>i5 (32)-2x1-3458</t>
  </si>
  <si>
    <t>i7 (45)-2x2-1596</t>
  </si>
  <si>
    <t>i7 (45)-2x2-2128</t>
  </si>
  <si>
    <t>i7 (45)-2x2-2660</t>
  </si>
  <si>
    <t>i7 (45)-1x2-1596</t>
  </si>
  <si>
    <t>i7 (45)-1x2-2394</t>
  </si>
  <si>
    <t>i7 (45)-1x2-2660</t>
  </si>
  <si>
    <t>atomd (45)-2x2-1666</t>
  </si>
  <si>
    <t>pentium4 (130)-1x2-2394</t>
  </si>
  <si>
    <t>core 2d (65)-2x1-2399</t>
  </si>
  <si>
    <t>atom (45)-1x2-1666</t>
  </si>
  <si>
    <t>i5 (32)-2x2-3459</t>
  </si>
  <si>
    <t>core 2q (65)-4x1-2399</t>
  </si>
  <si>
    <t>i7 (45)-4x2-2661</t>
  </si>
  <si>
    <t>3.1 Chip Multiprocessors</t>
    <phoneticPr fontId="29" type="noConversion"/>
  </si>
  <si>
    <t>3.2 Simultaneous Multithreading</t>
    <phoneticPr fontId="29" type="noConversion"/>
  </si>
  <si>
    <t>3.3 Clock Scaling</t>
    <phoneticPr fontId="29" type="noConversion"/>
  </si>
  <si>
    <t>3.4 Die Shrink</t>
    <phoneticPr fontId="29" type="noConversion"/>
  </si>
  <si>
    <t>3.5 Gross Microarchitecture Change</t>
    <phoneticPr fontId="29" type="noConversion"/>
  </si>
  <si>
    <t>3.6 Turbo Boost Technology</t>
    <phoneticPr fontId="29" type="noConversion"/>
  </si>
  <si>
    <t>4.1 Historical Overview (power &amp; performance)</t>
    <phoneticPr fontId="29" type="noConversion"/>
  </si>
  <si>
    <t>4.1 Historical Overview (transistors)</t>
    <phoneticPr fontId="29" type="noConversion"/>
  </si>
  <si>
    <t>4.2 Pareto Analysis</t>
    <phoneticPr fontId="29" type="noConversion"/>
  </si>
  <si>
    <t>2.5 Power Measurements</t>
    <phoneticPr fontId="29" type="noConversion"/>
  </si>
  <si>
    <t>Pentium4 (130)</t>
    <phoneticPr fontId="29" type="noConversion"/>
  </si>
  <si>
    <t>AtomD (45)</t>
    <phoneticPr fontId="29" type="noConversion"/>
  </si>
  <si>
    <t>C2D (45)</t>
    <phoneticPr fontId="29" type="noConversion"/>
  </si>
  <si>
    <t>Native
Non-scale</t>
    <phoneticPr fontId="29" type="noConversion"/>
  </si>
  <si>
    <t>Native
Non-scale</t>
    <phoneticPr fontId="29" type="noConversion"/>
  </si>
  <si>
    <t>Native Non-scale</t>
    <phoneticPr fontId="29" type="noConversion"/>
  </si>
  <si>
    <t>Min</t>
    <phoneticPr fontId="29" type="noConversion"/>
  </si>
  <si>
    <t>Max</t>
    <phoneticPr fontId="29" type="noConversion"/>
  </si>
  <si>
    <t>Avg</t>
    <phoneticPr fontId="29" type="noConversion"/>
  </si>
  <si>
    <t>2C2T</t>
    <phoneticPr fontId="29" type="noConversion"/>
  </si>
  <si>
    <t>4C2T</t>
    <phoneticPr fontId="29" type="noConversion"/>
  </si>
  <si>
    <t>Core: i5 (32) / C2D (65)</t>
    <phoneticPr fontId="29" type="noConversion"/>
  </si>
  <si>
    <t>Bonnell: i7 (45) / AtomD (45)</t>
    <phoneticPr fontId="29" type="noConversion"/>
  </si>
  <si>
    <t>NetBurst: i7 (45) / Pentium4 (130)</t>
    <phoneticPr fontId="29" type="noConversion"/>
  </si>
  <si>
    <t>Core: i7 (45) / C2D (45)</t>
    <phoneticPr fontId="29" type="noConversion"/>
  </si>
  <si>
    <t>i5(32)-1x2-3459 /i5 (32)-1x1-3459</t>
    <phoneticPr fontId="29" type="noConversion"/>
  </si>
  <si>
    <t>avrora</t>
  </si>
  <si>
    <t>batik</t>
  </si>
  <si>
    <t>eclipse</t>
  </si>
  <si>
    <t>fop</t>
  </si>
  <si>
    <t>AJ</t>
    <phoneticPr fontId="29" type="noConversion"/>
  </si>
  <si>
    <t>P</t>
    <phoneticPr fontId="29" type="noConversion"/>
  </si>
  <si>
    <t>Avg JN</t>
    <phoneticPr fontId="29" type="noConversion"/>
  </si>
  <si>
    <t>Avg Bmks</t>
    <phoneticPr fontId="29" type="noConversion"/>
  </si>
  <si>
    <t>Java</t>
    <phoneticPr fontId="29" type="noConversion"/>
  </si>
  <si>
    <t>Native</t>
    <phoneticPr fontId="29" type="noConversion"/>
  </si>
  <si>
    <t>Processor</t>
  </si>
  <si>
    <t>CMPxSMT</t>
  </si>
  <si>
    <t>1C2T</t>
  </si>
  <si>
    <t>1C1T</t>
  </si>
  <si>
    <t>Core 2D (65)</t>
  </si>
  <si>
    <t>Frequency (MHz)</t>
  </si>
  <si>
    <t>2C1T</t>
  </si>
  <si>
    <t>4C1T</t>
  </si>
  <si>
    <t>4C2T</t>
  </si>
  <si>
    <t>ON</t>
  </si>
  <si>
    <t>OFF</t>
  </si>
  <si>
    <t>-</t>
  </si>
  <si>
    <t>2C2T</t>
  </si>
  <si>
    <t>i5 (32)</t>
  </si>
  <si>
    <t>Turbo Boost Setting</t>
  </si>
  <si>
    <t>Pentium 4 (130)</t>
  </si>
  <si>
    <t>Core 2Q (65)</t>
  </si>
  <si>
    <t>Runtime 95% Confidence Interval</t>
  </si>
  <si>
    <t>perf</t>
    <phoneticPr fontId="29" type="noConversion"/>
  </si>
  <si>
    <t>lusearch</t>
  </si>
  <si>
    <t>pmd</t>
  </si>
  <si>
    <t>Scalable</t>
    <phoneticPr fontId="29" type="noConversion"/>
  </si>
  <si>
    <t>2 cores</t>
    <phoneticPr fontId="29" type="noConversion"/>
  </si>
  <si>
    <t>483.xalancbmk</t>
  </si>
  <si>
    <t>1 core</t>
    <phoneticPr fontId="29" type="noConversion"/>
  </si>
  <si>
    <t>Artificial anchors to get reasonable curve fits shown in grey</t>
    <phoneticPr fontId="29" type="noConversion"/>
  </si>
  <si>
    <t>2.1 Benchmarks (Java scaling)</t>
    <phoneticPr fontId="29" type="noConversion"/>
  </si>
  <si>
    <t>Table 4</t>
    <phoneticPr fontId="29" type="noConversion"/>
  </si>
  <si>
    <t>performance</t>
    <phoneticPr fontId="29" type="noConversion"/>
  </si>
  <si>
    <t>2C1T</t>
    <phoneticPr fontId="29" type="noConversion"/>
  </si>
  <si>
    <t>2C2T</t>
    <phoneticPr fontId="29" type="noConversion"/>
  </si>
  <si>
    <t>bloat</t>
  </si>
  <si>
    <t>445.gobmk</t>
  </si>
  <si>
    <t>456.hmmer</t>
  </si>
  <si>
    <t>458.sjeng</t>
  </si>
  <si>
    <t>multiplier</t>
    <phoneticPr fontId="29" type="noConversion"/>
  </si>
  <si>
    <t>offset</t>
    <phoneticPr fontId="29" type="noConversion"/>
  </si>
  <si>
    <t>rsquared</t>
    <phoneticPr fontId="29" type="noConversion"/>
  </si>
  <si>
    <t>Current (mA)</t>
    <phoneticPr fontId="29" type="noConversion"/>
  </si>
  <si>
    <t>1 v 2 core (2 threads)</t>
    <phoneticPr fontId="29" type="noConversion"/>
  </si>
  <si>
    <t>h2</t>
  </si>
  <si>
    <t>jython</t>
  </si>
  <si>
    <t>i5(32)-2x2-3459 /i5 (32)-1x2-3459</t>
    <phoneticPr fontId="29" type="noConversion"/>
  </si>
  <si>
    <t>465.tonto</t>
  </si>
  <si>
    <t>i5</t>
    <phoneticPr fontId="29" type="noConversion"/>
  </si>
  <si>
    <t>NN</t>
    <phoneticPr fontId="29" type="noConversion"/>
  </si>
  <si>
    <t>NS</t>
    <phoneticPr fontId="29" type="noConversion"/>
  </si>
  <si>
    <t>JN</t>
    <phoneticPr fontId="29" type="noConversion"/>
  </si>
  <si>
    <t>JS</t>
    <phoneticPr fontId="29" type="noConversion"/>
  </si>
  <si>
    <t>AQ</t>
    <phoneticPr fontId="29" type="noConversion"/>
  </si>
  <si>
    <t>AP</t>
    <phoneticPr fontId="29" type="noConversion"/>
  </si>
  <si>
    <t>AO</t>
    <phoneticPr fontId="29" type="noConversion"/>
  </si>
  <si>
    <t>AM</t>
    <phoneticPr fontId="29" type="noConversion"/>
  </si>
  <si>
    <t>AL</t>
    <phoneticPr fontId="29" type="noConversion"/>
  </si>
  <si>
    <t>AK</t>
    <phoneticPr fontId="29" type="noConversion"/>
  </si>
  <si>
    <t>C</t>
    <phoneticPr fontId="29" type="noConversion"/>
  </si>
  <si>
    <t>E</t>
    <phoneticPr fontId="29" type="noConversion"/>
  </si>
  <si>
    <t>F</t>
    <phoneticPr fontId="29" type="noConversion"/>
  </si>
  <si>
    <t>G</t>
    <phoneticPr fontId="29" type="noConversion"/>
  </si>
  <si>
    <t>AA</t>
    <phoneticPr fontId="29" type="noConversion"/>
  </si>
  <si>
    <t>AC</t>
    <phoneticPr fontId="29" type="noConversion"/>
  </si>
  <si>
    <t>AF</t>
    <phoneticPr fontId="29" type="noConversion"/>
  </si>
  <si>
    <t>AI</t>
    <phoneticPr fontId="29" type="noConversion"/>
  </si>
  <si>
    <t>Power</t>
  </si>
  <si>
    <t>ferret</t>
  </si>
  <si>
    <t>i7 (45)-2x1</t>
  </si>
  <si>
    <t>i7 (45)-2x2</t>
  </si>
  <si>
    <t>i7 (45)-4x1</t>
  </si>
  <si>
    <t>i7 (45)-4x2</t>
  </si>
  <si>
    <t>473.astar</t>
  </si>
  <si>
    <t>Java</t>
  </si>
  <si>
    <t>Native</t>
  </si>
  <si>
    <t>bodytrack</t>
  </si>
  <si>
    <t>i5 (45)</t>
    <phoneticPr fontId="29" type="noConversion"/>
  </si>
  <si>
    <t>i7(32)-2x1-2661/i7(32)-2x1-2660 TB Off</t>
    <phoneticPr fontId="29" type="noConversion"/>
  </si>
  <si>
    <t>i5(32)-2x2-3459/i5(32)-2x2-3458 TB Off</t>
    <phoneticPr fontId="29" type="noConversion"/>
  </si>
  <si>
    <t>i7(32)-2x2-2661/i7(32)-2x2-2660 TB Off</t>
    <phoneticPr fontId="29" type="noConversion"/>
  </si>
  <si>
    <t>i7(32)-4x2-2661/i7(32)-4x2-2660 TB Off</t>
    <phoneticPr fontId="29" type="noConversion"/>
  </si>
  <si>
    <t>i7 (45)-1x1 (NT)</t>
    <phoneticPr fontId="29" type="noConversion"/>
  </si>
  <si>
    <t>-</t>
    <phoneticPr fontId="29" type="noConversion"/>
  </si>
  <si>
    <t>NN</t>
    <phoneticPr fontId="29" type="noConversion"/>
  </si>
  <si>
    <t>NN</t>
    <phoneticPr fontId="29" type="noConversion"/>
  </si>
  <si>
    <t>NN</t>
    <phoneticPr fontId="29" type="noConversion"/>
  </si>
  <si>
    <t>NN</t>
    <phoneticPr fontId="29" type="noConversion"/>
  </si>
  <si>
    <t>NS</t>
    <phoneticPr fontId="29" type="noConversion"/>
  </si>
  <si>
    <t>NS</t>
    <phoneticPr fontId="29" type="noConversion"/>
  </si>
  <si>
    <t>NS</t>
    <phoneticPr fontId="29" type="noConversion"/>
  </si>
  <si>
    <t>NS</t>
    <phoneticPr fontId="29" type="noConversion"/>
  </si>
  <si>
    <t>NS</t>
    <phoneticPr fontId="29" type="noConversion"/>
  </si>
  <si>
    <t>NS</t>
    <phoneticPr fontId="29" type="noConversion"/>
  </si>
  <si>
    <t>NS</t>
    <phoneticPr fontId="29" type="noConversion"/>
  </si>
  <si>
    <t>i7 (45)-1x2-2661 /i7 (45)-1x1-2661</t>
    <phoneticPr fontId="29" type="noConversion"/>
  </si>
  <si>
    <t>Atom (45)</t>
  </si>
  <si>
    <t>C2Q (65)</t>
    <phoneticPr fontId="29" type="noConversion"/>
  </si>
  <si>
    <t>Avg JN</t>
  </si>
  <si>
    <t>Java Scale</t>
  </si>
  <si>
    <t>Java Non-scale</t>
  </si>
  <si>
    <t>Native Scale</t>
  </si>
  <si>
    <t>Native Non-Scale</t>
  </si>
  <si>
    <t>Avg JNSN</t>
  </si>
  <si>
    <t>Conversion from meter value to mA</t>
    <phoneticPr fontId="29" type="noConversion"/>
  </si>
  <si>
    <t>perf</t>
    <phoneticPr fontId="29" type="noConversion"/>
  </si>
  <si>
    <t>power</t>
    <phoneticPr fontId="29" type="noConversion"/>
  </si>
  <si>
    <t>i7</t>
    <phoneticPr fontId="29" type="noConversion"/>
  </si>
  <si>
    <t>1C2T</t>
    <phoneticPr fontId="29" type="noConversion"/>
  </si>
  <si>
    <t>Core 2D (45)-2x1</t>
  </si>
  <si>
    <t>i7 (45)-1x1</t>
  </si>
  <si>
    <t>i7 (45)-1x2</t>
  </si>
  <si>
    <t>Native
Scale</t>
    <phoneticPr fontId="29" type="noConversion"/>
  </si>
  <si>
    <t>Native
Non-Scale</t>
    <phoneticPr fontId="29" type="noConversion"/>
  </si>
  <si>
    <t>436.cactusADM</t>
  </si>
  <si>
    <t>437.leslie3d</t>
  </si>
  <si>
    <t>444.namd</t>
  </si>
  <si>
    <t>Benchmark</t>
  </si>
  <si>
    <t>447.dealII</t>
  </si>
  <si>
    <t>facesim</t>
  </si>
  <si>
    <t>No Turbo</t>
  </si>
  <si>
    <t>Transistor counts(M)</t>
    <phoneticPr fontId="29" type="noConversion"/>
  </si>
  <si>
    <t>blackscholes</t>
  </si>
  <si>
    <t>core 2d (45)-2x1-3066</t>
  </si>
  <si>
    <t>i7 (45)-4x2-1596</t>
  </si>
  <si>
    <t>i7 (45)-4x2-2128</t>
  </si>
  <si>
    <t>450.soplex</t>
  </si>
  <si>
    <t>453.povray</t>
  </si>
  <si>
    <t>JN</t>
    <phoneticPr fontId="29" type="noConversion"/>
  </si>
  <si>
    <t>JN</t>
    <phoneticPr fontId="29" type="noConversion"/>
  </si>
  <si>
    <t>JN</t>
    <phoneticPr fontId="29" type="noConversion"/>
  </si>
  <si>
    <t>NN</t>
    <phoneticPr fontId="29" type="noConversion"/>
  </si>
  <si>
    <t>NN</t>
    <phoneticPr fontId="29" type="noConversion"/>
  </si>
  <si>
    <t>NN</t>
    <phoneticPr fontId="29" type="noConversion"/>
  </si>
  <si>
    <t>NN</t>
    <phoneticPr fontId="29" type="noConversion"/>
  </si>
  <si>
    <t>NN</t>
    <phoneticPr fontId="29" type="noConversion"/>
  </si>
  <si>
    <t>NN</t>
    <phoneticPr fontId="29" type="noConversion"/>
  </si>
  <si>
    <t>perf</t>
    <phoneticPr fontId="29" type="noConversion"/>
  </si>
  <si>
    <t>power</t>
    <phoneticPr fontId="29" type="noConversion"/>
  </si>
  <si>
    <t>energy</t>
    <phoneticPr fontId="29" type="noConversion"/>
  </si>
  <si>
    <t>Curent</t>
  </si>
  <si>
    <t>atom (45)-1x2-1666 /atom (45)-1x1-1666</t>
    <phoneticPr fontId="29" type="noConversion"/>
  </si>
  <si>
    <t>Nehalem uArch Compared to…</t>
    <phoneticPr fontId="29" type="noConversion"/>
  </si>
  <si>
    <t>Min</t>
    <phoneticPr fontId="29" type="noConversion"/>
  </si>
  <si>
    <t>Max</t>
    <phoneticPr fontId="29" type="noConversion"/>
  </si>
  <si>
    <t xml:space="preserve">Power meter </t>
    <phoneticPr fontId="29" type="noConversion"/>
  </si>
  <si>
    <t>3 (i7)</t>
    <phoneticPr fontId="29" type="noConversion"/>
  </si>
  <si>
    <t>Meter to mA</t>
    <phoneticPr fontId="29" type="noConversion"/>
  </si>
  <si>
    <t>Meter to Watts</t>
    <phoneticPr fontId="29" type="noConversion"/>
  </si>
  <si>
    <t>Pentium 4 (130)</t>
    <phoneticPr fontId="29" type="noConversion"/>
  </si>
  <si>
    <t>i7 (45)-1x1 (NT)</t>
  </si>
  <si>
    <t>i7 (45)-2x1 (NT)</t>
  </si>
  <si>
    <t>i7 (45)-4x2 (NT)</t>
  </si>
  <si>
    <t>i7 (45)-1x2 (NT)</t>
  </si>
  <si>
    <t>i7 (45)-2x2 (NT)</t>
  </si>
  <si>
    <t>i7 (45)-4x1 (NT)</t>
  </si>
  <si>
    <t>i7 (45)-2x1-2661 /i7 (45)-1x1-2661</t>
  </si>
  <si>
    <t>i7 (45)-4x2-2661 /i7 (45)-1x1-2661</t>
    <phoneticPr fontId="29" type="noConversion"/>
  </si>
  <si>
    <t>i7 (45)-2x1-2661 /i7 (45)-1x1-2661</t>
    <phoneticPr fontId="29" type="noConversion"/>
  </si>
  <si>
    <t>Raw Power</t>
  </si>
  <si>
    <t>NN</t>
  </si>
  <si>
    <t>NS</t>
  </si>
  <si>
    <t>JN</t>
    <phoneticPr fontId="29" type="noConversion"/>
  </si>
  <si>
    <t>JS</t>
    <phoneticPr fontId="29" type="noConversion"/>
  </si>
  <si>
    <t>NN</t>
    <phoneticPr fontId="29" type="noConversion"/>
  </si>
  <si>
    <t>NS</t>
    <phoneticPr fontId="29" type="noConversion"/>
  </si>
  <si>
    <t>Group</t>
  </si>
  <si>
    <t>Java Scale</t>
    <phoneticPr fontId="29" type="noConversion"/>
  </si>
  <si>
    <t>Raw Power 95% Confidence Interval</t>
  </si>
  <si>
    <t>Power 95% Confidence Interval</t>
  </si>
  <si>
    <t>Runtime (ms)</t>
  </si>
  <si>
    <t>Power (W)</t>
  </si>
  <si>
    <t>Pentium 4 (130), Core 2D (65), Atom (45), i5 (32)</t>
  </si>
  <si>
    <t>Average</t>
  </si>
  <si>
    <t>Energy</t>
  </si>
  <si>
    <t>i5(32)-1x1-3459/i5(32)-1x1-3458 TB Off</t>
    <phoneticPr fontId="29" type="noConversion"/>
  </si>
  <si>
    <t>Atom (45)-1666MHz</t>
  </si>
  <si>
    <t>Atom D (45)-1666MHz</t>
  </si>
  <si>
    <t>tradebeans</t>
  </si>
  <si>
    <t>xalan</t>
  </si>
  <si>
    <t>Matched Frequencies</t>
    <phoneticPr fontId="29" type="noConversion"/>
  </si>
  <si>
    <t>470.lbm</t>
  </si>
  <si>
    <t>Non-scalable</t>
  </si>
  <si>
    <t>power</t>
    <phoneticPr fontId="29" type="noConversion"/>
  </si>
  <si>
    <t>i5 (32)-2x2-3459/i7 (45)-2x2-2661</t>
  </si>
  <si>
    <t>C2D (65)</t>
    <phoneticPr fontId="29" type="noConversion"/>
  </si>
  <si>
    <t>core 2d (45)-2x1-3066/core 2d (65)-2x1-2399</t>
  </si>
  <si>
    <t>Scalable</t>
  </si>
  <si>
    <t>fluidanimate</t>
  </si>
  <si>
    <t>raytrace</t>
  </si>
  <si>
    <t>streamcluster</t>
  </si>
  <si>
    <t>Avg JNSN</t>
    <phoneticPr fontId="29" type="noConversion"/>
  </si>
  <si>
    <t>AVERAGE</t>
    <phoneticPr fontId="29" type="noConversion"/>
  </si>
  <si>
    <t>Avg Bmks</t>
    <phoneticPr fontId="29" type="noConversion"/>
  </si>
  <si>
    <t>Speedup over Average</t>
    <phoneticPr fontId="29" type="noConversion"/>
  </si>
  <si>
    <t>Power (W)</t>
    <phoneticPr fontId="29" type="noConversion"/>
  </si>
  <si>
    <t>Core 2D (45)</t>
  </si>
  <si>
    <t>i7 (45)</t>
  </si>
  <si>
    <t>Atom D (45)</t>
  </si>
  <si>
    <t>sunflow</t>
  </si>
  <si>
    <t>tomcat</t>
  </si>
  <si>
    <t>1C1T</t>
    <phoneticPr fontId="29" type="noConversion"/>
  </si>
  <si>
    <t>canneal</t>
  </si>
  <si>
    <t>Avg Bmks</t>
    <phoneticPr fontId="29" type="noConversion"/>
  </si>
  <si>
    <t>I</t>
    <phoneticPr fontId="29" type="noConversion"/>
  </si>
  <si>
    <t>2C1T</t>
    <phoneticPr fontId="29" type="noConversion"/>
  </si>
  <si>
    <t>2C2T</t>
    <phoneticPr fontId="29" type="noConversion"/>
  </si>
  <si>
    <t>i7 (45)-4x2-2661 /i7 (45)-4x1-2661</t>
    <phoneticPr fontId="29" type="noConversion"/>
  </si>
</sst>
</file>

<file path=xl/styles.xml><?xml version="1.0" encoding="utf-8"?>
<styleSheet xmlns="http://schemas.openxmlformats.org/spreadsheetml/2006/main">
  <numFmts count="4">
    <numFmt numFmtId="164" formatCode="0.00000000"/>
    <numFmt numFmtId="165" formatCode="0.000"/>
    <numFmt numFmtId="166" formatCode="0.0"/>
    <numFmt numFmtId="167" formatCode="0.0%"/>
  </numFmts>
  <fonts count="41">
    <font>
      <sz val="10"/>
      <name val="Verdana"/>
    </font>
    <font>
      <i/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i/>
      <sz val="10"/>
      <name val="Verdana"/>
    </font>
    <font>
      <b/>
      <sz val="10"/>
      <name val="Verdana"/>
    </font>
    <font>
      <sz val="10"/>
      <name val="Verdana"/>
    </font>
    <font>
      <i/>
      <sz val="10"/>
      <name val="Verdana"/>
    </font>
    <font>
      <b/>
      <i/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2"/>
      <color indexed="8"/>
      <name val="Calibri"/>
      <family val="2"/>
    </font>
    <font>
      <sz val="10"/>
      <color indexed="12"/>
      <name val="Verdana"/>
    </font>
    <font>
      <sz val="10"/>
      <color indexed="55"/>
      <name val="Verdana"/>
    </font>
    <font>
      <b/>
      <sz val="10"/>
      <color indexed="10"/>
      <name val="Verdana"/>
    </font>
    <font>
      <i/>
      <sz val="10"/>
      <color indexed="55"/>
      <name val="Verdana"/>
    </font>
    <font>
      <sz val="10"/>
      <color indexed="8"/>
      <name val="Verdana"/>
    </font>
    <font>
      <sz val="10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b/>
      <sz val="18"/>
      <name val="Verdana"/>
    </font>
    <font>
      <b/>
      <sz val="14"/>
      <name val="Verdana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0" fillId="0" borderId="0"/>
    <xf numFmtId="9" fontId="2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451">
    <xf numFmtId="0" fontId="0" fillId="0" borderId="0" xfId="0"/>
    <xf numFmtId="0" fontId="0" fillId="0" borderId="5" xfId="0" applyBorder="1"/>
    <xf numFmtId="0" fontId="0" fillId="0" borderId="13" xfId="0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31" fillId="0" borderId="0" xfId="0" applyFont="1" applyAlignment="1">
      <alignment wrapText="1"/>
    </xf>
    <xf numFmtId="0" fontId="27" fillId="0" borderId="0" xfId="0" applyFont="1"/>
    <xf numFmtId="0" fontId="0" fillId="0" borderId="0" xfId="0" applyBorder="1"/>
    <xf numFmtId="165" fontId="0" fillId="0" borderId="0" xfId="0" applyNumberFormat="1" applyBorder="1"/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2" fontId="24" fillId="0" borderId="1" xfId="0" applyNumberFormat="1" applyFont="1" applyBorder="1"/>
    <xf numFmtId="2" fontId="24" fillId="0" borderId="2" xfId="0" applyNumberFormat="1" applyFont="1" applyBorder="1"/>
    <xf numFmtId="2" fontId="24" fillId="0" borderId="3" xfId="0" applyNumberFormat="1" applyFont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23" fillId="0" borderId="0" xfId="0" applyNumberFormat="1" applyFont="1" applyBorder="1"/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2" fontId="20" fillId="0" borderId="2" xfId="0" applyNumberFormat="1" applyFont="1" applyBorder="1"/>
    <xf numFmtId="10" fontId="0" fillId="0" borderId="0" xfId="2" applyNumberFormat="1" applyFont="1"/>
    <xf numFmtId="0" fontId="0" fillId="0" borderId="0" xfId="0" applyAlignment="1">
      <alignment horizontal="right"/>
    </xf>
    <xf numFmtId="0" fontId="20" fillId="0" borderId="0" xfId="0" applyFont="1"/>
    <xf numFmtId="2" fontId="20" fillId="0" borderId="1" xfId="0" applyNumberFormat="1" applyFont="1" applyBorder="1"/>
    <xf numFmtId="2" fontId="20" fillId="0" borderId="3" xfId="0" applyNumberFormat="1" applyFont="1" applyBorder="1"/>
    <xf numFmtId="9" fontId="20" fillId="0" borderId="1" xfId="2" applyFont="1" applyBorder="1"/>
    <xf numFmtId="9" fontId="20" fillId="0" borderId="2" xfId="2" applyFont="1" applyBorder="1"/>
    <xf numFmtId="9" fontId="20" fillId="0" borderId="3" xfId="2" applyFont="1" applyBorder="1"/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12" xfId="0" applyNumberFormat="1" applyBorder="1"/>
    <xf numFmtId="0" fontId="0" fillId="3" borderId="12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2" xfId="0" applyFill="1" applyBorder="1"/>
    <xf numFmtId="2" fontId="0" fillId="0" borderId="12" xfId="0" applyNumberFormat="1" applyFon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0" fontId="0" fillId="4" borderId="12" xfId="0" applyFill="1" applyBorder="1"/>
    <xf numFmtId="0" fontId="0" fillId="5" borderId="1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3" borderId="16" xfId="0" applyFont="1" applyFill="1" applyBorder="1" applyAlignment="1">
      <alignment horizontal="center"/>
    </xf>
    <xf numFmtId="0" fontId="0" fillId="3" borderId="16" xfId="0" applyFont="1" applyFill="1" applyBorder="1"/>
    <xf numFmtId="2" fontId="0" fillId="0" borderId="16" xfId="0" applyNumberFormat="1" applyFont="1" applyBorder="1"/>
    <xf numFmtId="2" fontId="0" fillId="6" borderId="17" xfId="0" applyNumberFormat="1" applyFill="1" applyBorder="1"/>
    <xf numFmtId="2" fontId="0" fillId="6" borderId="16" xfId="0" applyNumberFormat="1" applyFill="1" applyBorder="1"/>
    <xf numFmtId="2" fontId="0" fillId="6" borderId="12" xfId="0" applyNumberFormat="1" applyFill="1" applyBorder="1"/>
    <xf numFmtId="2" fontId="17" fillId="0" borderId="4" xfId="0" applyNumberFormat="1" applyFont="1" applyBorder="1"/>
    <xf numFmtId="2" fontId="17" fillId="0" borderId="0" xfId="0" applyNumberFormat="1" applyFont="1" applyBorder="1"/>
    <xf numFmtId="2" fontId="0" fillId="0" borderId="12" xfId="0" applyNumberFormat="1" applyFill="1" applyBorder="1"/>
    <xf numFmtId="2" fontId="0" fillId="0" borderId="17" xfId="0" applyNumberFormat="1" applyFill="1" applyBorder="1"/>
    <xf numFmtId="2" fontId="0" fillId="7" borderId="12" xfId="0" applyNumberFormat="1" applyFill="1" applyBorder="1"/>
    <xf numFmtId="2" fontId="0" fillId="8" borderId="12" xfId="0" applyNumberFormat="1" applyFill="1" applyBorder="1"/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2" fontId="16" fillId="0" borderId="1" xfId="0" applyNumberFormat="1" applyFont="1" applyBorder="1"/>
    <xf numFmtId="2" fontId="16" fillId="0" borderId="2" xfId="0" applyNumberFormat="1" applyFont="1" applyBorder="1"/>
    <xf numFmtId="2" fontId="16" fillId="0" borderId="3" xfId="0" applyNumberFormat="1" applyFont="1" applyBorder="1"/>
    <xf numFmtId="166" fontId="0" fillId="0" borderId="0" xfId="0" applyNumberFormat="1"/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2" fontId="0" fillId="0" borderId="5" xfId="0" applyNumberFormat="1" applyBorder="1"/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0" xfId="0"/>
    <xf numFmtId="0" fontId="25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/>
    <xf numFmtId="2" fontId="14" fillId="0" borderId="0" xfId="0" applyNumberFormat="1" applyFont="1" applyBorder="1"/>
    <xf numFmtId="9" fontId="14" fillId="0" borderId="4" xfId="2" applyFont="1" applyBorder="1"/>
    <xf numFmtId="9" fontId="14" fillId="0" borderId="0" xfId="2" applyFont="1" applyBorder="1"/>
    <xf numFmtId="9" fontId="14" fillId="0" borderId="5" xfId="2" applyFont="1" applyBorder="1"/>
    <xf numFmtId="9" fontId="14" fillId="0" borderId="6" xfId="2" applyFont="1" applyBorder="1"/>
    <xf numFmtId="9" fontId="14" fillId="0" borderId="7" xfId="2" applyFont="1" applyBorder="1"/>
    <xf numFmtId="9" fontId="14" fillId="0" borderId="8" xfId="2" applyFont="1" applyBorder="1"/>
    <xf numFmtId="2" fontId="13" fillId="0" borderId="1" xfId="0" applyNumberFormat="1" applyFont="1" applyBorder="1"/>
    <xf numFmtId="2" fontId="13" fillId="0" borderId="2" xfId="0" applyNumberFormat="1" applyFont="1" applyBorder="1"/>
    <xf numFmtId="2" fontId="13" fillId="0" borderId="3" xfId="0" applyNumberFormat="1" applyFont="1" applyBorder="1"/>
    <xf numFmtId="9" fontId="13" fillId="0" borderId="1" xfId="2" applyFont="1" applyBorder="1"/>
    <xf numFmtId="9" fontId="13" fillId="0" borderId="2" xfId="2" applyFont="1" applyBorder="1"/>
    <xf numFmtId="9" fontId="13" fillId="0" borderId="3" xfId="2" applyFont="1" applyBorder="1"/>
    <xf numFmtId="0" fontId="12" fillId="0" borderId="0" xfId="0" applyFont="1" applyBorder="1"/>
    <xf numFmtId="1" fontId="12" fillId="0" borderId="0" xfId="0" applyNumberFormat="1" applyFont="1" applyBorder="1"/>
    <xf numFmtId="2" fontId="12" fillId="0" borderId="4" xfId="0" applyNumberFormat="1" applyFont="1" applyBorder="1"/>
    <xf numFmtId="2" fontId="12" fillId="0" borderId="6" xfId="0" applyNumberFormat="1" applyFont="1" applyBorder="1"/>
    <xf numFmtId="1" fontId="12" fillId="0" borderId="7" xfId="0" applyNumberFormat="1" applyFont="1" applyBorder="1"/>
    <xf numFmtId="166" fontId="12" fillId="0" borderId="4" xfId="0" applyNumberFormat="1" applyFont="1" applyBorder="1"/>
    <xf numFmtId="166" fontId="12" fillId="0" borderId="6" xfId="0" applyNumberFormat="1" applyFont="1" applyBorder="1"/>
    <xf numFmtId="166" fontId="12" fillId="0" borderId="0" xfId="0" applyNumberFormat="1" applyFont="1" applyBorder="1"/>
    <xf numFmtId="166" fontId="12" fillId="0" borderId="7" xfId="0" applyNumberFormat="1" applyFont="1" applyBorder="1"/>
    <xf numFmtId="0" fontId="0" fillId="0" borderId="0" xfId="0" applyFill="1"/>
    <xf numFmtId="0" fontId="0" fillId="0" borderId="0" xfId="0"/>
    <xf numFmtId="0" fontId="0" fillId="0" borderId="0" xfId="0" applyBorder="1" applyAlignment="1">
      <alignment horizontal="center"/>
    </xf>
    <xf numFmtId="2" fontId="12" fillId="0" borderId="0" xfId="0" applyNumberFormat="1" applyFont="1" applyBorder="1"/>
    <xf numFmtId="2" fontId="12" fillId="0" borderId="7" xfId="0" applyNumberFormat="1" applyFont="1" applyBorder="1"/>
    <xf numFmtId="0" fontId="10" fillId="0" borderId="0" xfId="0" applyFont="1"/>
    <xf numFmtId="0" fontId="9" fillId="0" borderId="0" xfId="0" applyFont="1"/>
    <xf numFmtId="2" fontId="9" fillId="0" borderId="0" xfId="0" applyNumberFormat="1" applyFont="1"/>
    <xf numFmtId="0" fontId="32" fillId="0" borderId="0" xfId="0" applyFont="1"/>
    <xf numFmtId="2" fontId="32" fillId="0" borderId="0" xfId="0" applyNumberFormat="1" applyFont="1" applyBorder="1"/>
    <xf numFmtId="9" fontId="32" fillId="0" borderId="0" xfId="2" applyFont="1" applyBorder="1"/>
    <xf numFmtId="2" fontId="10" fillId="0" borderId="4" xfId="0" applyNumberFormat="1" applyFont="1" applyBorder="1"/>
    <xf numFmtId="2" fontId="10" fillId="0" borderId="0" xfId="0" applyNumberFormat="1" applyFont="1" applyBorder="1"/>
    <xf numFmtId="2" fontId="10" fillId="0" borderId="5" xfId="0" applyNumberFormat="1" applyFont="1" applyBorder="1"/>
    <xf numFmtId="2" fontId="10" fillId="0" borderId="6" xfId="0" applyNumberFormat="1" applyFont="1" applyBorder="1"/>
    <xf numFmtId="2" fontId="10" fillId="0" borderId="7" xfId="0" applyNumberFormat="1" applyFont="1" applyBorder="1"/>
    <xf numFmtId="2" fontId="10" fillId="0" borderId="8" xfId="0" applyNumberFormat="1" applyFont="1" applyBorder="1"/>
    <xf numFmtId="2" fontId="9" fillId="0" borderId="1" xfId="0" applyNumberFormat="1" applyFont="1" applyBorder="1"/>
    <xf numFmtId="2" fontId="9" fillId="0" borderId="2" xfId="0" applyNumberFormat="1" applyFont="1" applyBorder="1"/>
    <xf numFmtId="2" fontId="9" fillId="0" borderId="3" xfId="0" applyNumberFormat="1" applyFont="1" applyBorder="1"/>
    <xf numFmtId="166" fontId="0" fillId="0" borderId="0" xfId="0" applyNumberFormat="1"/>
    <xf numFmtId="166" fontId="9" fillId="0" borderId="0" xfId="0" applyNumberFormat="1" applyFont="1"/>
    <xf numFmtId="0" fontId="0" fillId="0" borderId="0" xfId="0"/>
    <xf numFmtId="0" fontId="0" fillId="0" borderId="0" xfId="0"/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0" xfId="0"/>
    <xf numFmtId="0" fontId="25" fillId="0" borderId="5" xfId="0" applyFont="1" applyBorder="1" applyAlignment="1">
      <alignment horizontal="center"/>
    </xf>
    <xf numFmtId="2" fontId="16" fillId="0" borderId="0" xfId="0" applyNumberFormat="1" applyFont="1" applyBorder="1"/>
    <xf numFmtId="165" fontId="16" fillId="0" borderId="4" xfId="0" applyNumberFormat="1" applyFont="1" applyBorder="1"/>
    <xf numFmtId="165" fontId="16" fillId="0" borderId="5" xfId="0" applyNumberFormat="1" applyFont="1" applyBorder="1"/>
    <xf numFmtId="0" fontId="0" fillId="0" borderId="0" xfId="0"/>
    <xf numFmtId="0" fontId="0" fillId="0" borderId="0" xfId="0"/>
    <xf numFmtId="167" fontId="9" fillId="0" borderId="0" xfId="2" applyNumberFormat="1" applyFont="1"/>
    <xf numFmtId="167" fontId="0" fillId="0" borderId="0" xfId="2" applyNumberFormat="1" applyFont="1"/>
    <xf numFmtId="167" fontId="8" fillId="0" borderId="0" xfId="0" applyNumberFormat="1" applyFont="1"/>
    <xf numFmtId="0" fontId="0" fillId="0" borderId="0" xfId="0"/>
    <xf numFmtId="0" fontId="0" fillId="0" borderId="0" xfId="0"/>
    <xf numFmtId="0" fontId="25" fillId="0" borderId="0" xfId="0" applyFont="1" applyBorder="1" applyAlignment="1">
      <alignment horizontal="center"/>
    </xf>
    <xf numFmtId="0" fontId="0" fillId="0" borderId="0" xfId="0"/>
    <xf numFmtId="0" fontId="25" fillId="0" borderId="4" xfId="0" applyFont="1" applyBorder="1" applyAlignment="1">
      <alignment horizontal="center"/>
    </xf>
    <xf numFmtId="165" fontId="33" fillId="0" borderId="0" xfId="0" applyNumberFormat="1" applyFont="1" applyBorder="1"/>
    <xf numFmtId="0" fontId="0" fillId="3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9" borderId="12" xfId="0" applyNumberFormat="1" applyFill="1" applyBorder="1"/>
    <xf numFmtId="2" fontId="0" fillId="9" borderId="16" xfId="0" applyNumberFormat="1" applyFill="1" applyBorder="1"/>
    <xf numFmtId="2" fontId="0" fillId="10" borderId="19" xfId="0" applyNumberFormat="1" applyFill="1" applyBorder="1"/>
    <xf numFmtId="2" fontId="0" fillId="0" borderId="19" xfId="0" applyNumberForma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/>
    <xf numFmtId="0" fontId="6" fillId="0" borderId="0" xfId="0" applyFont="1"/>
    <xf numFmtId="0" fontId="0" fillId="3" borderId="9" xfId="0" applyFont="1" applyFill="1" applyBorder="1"/>
    <xf numFmtId="2" fontId="0" fillId="0" borderId="9" xfId="0" applyNumberFormat="1" applyBorder="1"/>
    <xf numFmtId="2" fontId="0" fillId="8" borderId="9" xfId="0" applyNumberFormat="1" applyFill="1" applyBorder="1"/>
    <xf numFmtId="2" fontId="0" fillId="7" borderId="9" xfId="0" applyNumberFormat="1" applyFill="1" applyBorder="1"/>
    <xf numFmtId="2" fontId="0" fillId="10" borderId="25" xfId="0" applyNumberFormat="1" applyFill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2" fontId="0" fillId="6" borderId="9" xfId="0" applyNumberFormat="1" applyFill="1" applyBorder="1"/>
    <xf numFmtId="2" fontId="0" fillId="0" borderId="9" xfId="0" applyNumberFormat="1" applyFont="1" applyBorder="1"/>
    <xf numFmtId="165" fontId="0" fillId="0" borderId="26" xfId="0" applyNumberFormat="1" applyBorder="1"/>
    <xf numFmtId="165" fontId="0" fillId="0" borderId="27" xfId="0" applyNumberFormat="1" applyBorder="1"/>
    <xf numFmtId="2" fontId="17" fillId="0" borderId="28" xfId="0" applyNumberFormat="1" applyFont="1" applyBorder="1"/>
    <xf numFmtId="2" fontId="17" fillId="0" borderId="27" xfId="0" applyNumberFormat="1" applyFont="1" applyBorder="1"/>
    <xf numFmtId="165" fontId="0" fillId="0" borderId="30" xfId="0" applyNumberFormat="1" applyBorder="1"/>
    <xf numFmtId="165" fontId="0" fillId="0" borderId="32" xfId="0" applyNumberFormat="1" applyBorder="1"/>
    <xf numFmtId="165" fontId="0" fillId="0" borderId="33" xfId="0" applyNumberFormat="1" applyBorder="1"/>
    <xf numFmtId="2" fontId="17" fillId="0" borderId="34" xfId="0" applyNumberFormat="1" applyFont="1" applyBorder="1"/>
    <xf numFmtId="2" fontId="17" fillId="0" borderId="33" xfId="0" applyNumberFormat="1" applyFon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2" fontId="0" fillId="0" borderId="31" xfId="0" applyNumberFormat="1" applyBorder="1"/>
    <xf numFmtId="2" fontId="0" fillId="0" borderId="32" xfId="0" applyNumberFormat="1" applyBorder="1"/>
    <xf numFmtId="2" fontId="0" fillId="0" borderId="35" xfId="0" applyNumberFormat="1" applyBorder="1"/>
    <xf numFmtId="0" fontId="0" fillId="0" borderId="0" xfId="0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/>
    <xf numFmtId="0" fontId="0" fillId="0" borderId="0" xfId="0"/>
    <xf numFmtId="2" fontId="0" fillId="0" borderId="16" xfId="0" applyNumberFormat="1" applyFill="1" applyBorder="1"/>
    <xf numFmtId="2" fontId="0" fillId="0" borderId="9" xfId="0" applyNumberFormat="1" applyFill="1" applyBorder="1"/>
    <xf numFmtId="0" fontId="0" fillId="0" borderId="0" xfId="0"/>
    <xf numFmtId="0" fontId="25" fillId="0" borderId="4" xfId="0" applyFont="1" applyBorder="1" applyAlignment="1">
      <alignment horizontal="center"/>
    </xf>
    <xf numFmtId="2" fontId="34" fillId="0" borderId="0" xfId="0" applyNumberFormat="1" applyFont="1"/>
    <xf numFmtId="0" fontId="34" fillId="0" borderId="0" xfId="0" applyFont="1"/>
    <xf numFmtId="0" fontId="0" fillId="0" borderId="0" xfId="0"/>
    <xf numFmtId="2" fontId="5" fillId="0" borderId="0" xfId="0" applyNumberFormat="1" applyFont="1" applyBorder="1"/>
    <xf numFmtId="165" fontId="0" fillId="0" borderId="5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2" fontId="5" fillId="0" borderId="4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9" fontId="5" fillId="0" borderId="4" xfId="2" applyFont="1" applyBorder="1"/>
    <xf numFmtId="9" fontId="5" fillId="0" borderId="0" xfId="2" applyFont="1" applyBorder="1"/>
    <xf numFmtId="9" fontId="5" fillId="0" borderId="5" xfId="2" applyFont="1" applyBorder="1"/>
    <xf numFmtId="9" fontId="5" fillId="0" borderId="6" xfId="2" applyFont="1" applyBorder="1"/>
    <xf numFmtId="9" fontId="5" fillId="0" borderId="7" xfId="2" applyFont="1" applyBorder="1"/>
    <xf numFmtId="9" fontId="5" fillId="0" borderId="8" xfId="2" applyFont="1" applyBorder="1"/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1" fontId="12" fillId="0" borderId="5" xfId="0" applyNumberFormat="1" applyFont="1" applyBorder="1"/>
    <xf numFmtId="1" fontId="12" fillId="0" borderId="8" xfId="0" applyNumberFormat="1" applyFont="1" applyBorder="1"/>
    <xf numFmtId="0" fontId="4" fillId="0" borderId="0" xfId="0" applyFont="1"/>
    <xf numFmtId="0" fontId="36" fillId="0" borderId="0" xfId="0" applyFont="1"/>
    <xf numFmtId="2" fontId="36" fillId="0" borderId="0" xfId="0" applyNumberFormat="1" applyFont="1"/>
    <xf numFmtId="2" fontId="35" fillId="0" borderId="0" xfId="0" applyNumberFormat="1" applyFont="1"/>
    <xf numFmtId="2" fontId="36" fillId="0" borderId="0" xfId="0" applyNumberFormat="1" applyFont="1" applyFill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0" fillId="0" borderId="0" xfId="0" applyFont="1" applyFill="1"/>
    <xf numFmtId="0" fontId="2" fillId="0" borderId="0" xfId="0" applyFont="1" applyFill="1"/>
    <xf numFmtId="165" fontId="0" fillId="0" borderId="0" xfId="0" applyNumberFormat="1" applyFont="1" applyFill="1"/>
    <xf numFmtId="165" fontId="2" fillId="0" borderId="0" xfId="0" applyNumberFormat="1" applyFont="1" applyFill="1"/>
    <xf numFmtId="0" fontId="36" fillId="0" borderId="0" xfId="0" applyFont="1" applyFill="1"/>
    <xf numFmtId="1" fontId="36" fillId="0" borderId="0" xfId="0" applyNumberFormat="1" applyFont="1" applyFill="1"/>
    <xf numFmtId="165" fontId="0" fillId="0" borderId="0" xfId="0" applyNumberFormat="1" applyFill="1"/>
    <xf numFmtId="1" fontId="35" fillId="0" borderId="0" xfId="0" applyNumberFormat="1" applyFont="1" applyFill="1"/>
    <xf numFmtId="0" fontId="0" fillId="0" borderId="0" xfId="0"/>
    <xf numFmtId="165" fontId="36" fillId="0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2" fontId="16" fillId="0" borderId="4" xfId="0" applyNumberFormat="1" applyFont="1" applyBorder="1"/>
    <xf numFmtId="2" fontId="16" fillId="0" borderId="5" xfId="0" applyNumberFormat="1" applyFont="1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0" xfId="0"/>
    <xf numFmtId="0" fontId="39" fillId="0" borderId="0" xfId="0" applyFont="1"/>
    <xf numFmtId="0" fontId="39" fillId="0" borderId="0" xfId="0" applyFont="1" applyBorder="1"/>
    <xf numFmtId="0" fontId="27" fillId="0" borderId="0" xfId="0" applyFont="1" applyBorder="1"/>
    <xf numFmtId="0" fontId="0" fillId="0" borderId="0" xfId="0" applyFont="1" applyBorder="1"/>
    <xf numFmtId="0" fontId="0" fillId="0" borderId="0" xfId="0" applyBorder="1" applyAlignment="1">
      <alignment wrapText="1"/>
    </xf>
    <xf numFmtId="0" fontId="0" fillId="11" borderId="0" xfId="0" applyFont="1" applyFill="1" applyBorder="1"/>
    <xf numFmtId="0" fontId="0" fillId="9" borderId="0" xfId="0" applyFont="1" applyFill="1" applyBorder="1"/>
    <xf numFmtId="0" fontId="0" fillId="12" borderId="0" xfId="0" applyFont="1" applyFill="1" applyBorder="1"/>
    <xf numFmtId="0" fontId="0" fillId="13" borderId="0" xfId="0" applyFont="1" applyFill="1" applyBorder="1"/>
    <xf numFmtId="0" fontId="0" fillId="14" borderId="0" xfId="0" applyFill="1" applyBorder="1"/>
    <xf numFmtId="0" fontId="0" fillId="15" borderId="0" xfId="0" applyFill="1" applyBorder="1"/>
    <xf numFmtId="0" fontId="0" fillId="16" borderId="0" xfId="0" applyFill="1" applyBorder="1"/>
    <xf numFmtId="0" fontId="0" fillId="0" borderId="0" xfId="0" applyBorder="1" applyAlignment="1">
      <alignment horizontal="left"/>
    </xf>
    <xf numFmtId="0" fontId="0" fillId="11" borderId="0" xfId="0" applyFont="1" applyFill="1" applyBorder="1" applyAlignment="1">
      <alignment horizontal="left"/>
    </xf>
    <xf numFmtId="0" fontId="0" fillId="9" borderId="0" xfId="0" applyFont="1" applyFill="1" applyBorder="1" applyAlignment="1">
      <alignment horizontal="left"/>
    </xf>
    <xf numFmtId="0" fontId="0" fillId="12" borderId="0" xfId="0" applyFont="1" applyFill="1" applyBorder="1" applyAlignment="1">
      <alignment horizontal="left"/>
    </xf>
    <xf numFmtId="0" fontId="0" fillId="13" borderId="0" xfId="0" applyFont="1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0" fillId="15" borderId="0" xfId="0" applyFill="1" applyBorder="1" applyAlignment="1">
      <alignment horizontal="left"/>
    </xf>
    <xf numFmtId="0" fontId="0" fillId="16" borderId="0" xfId="0" applyFill="1" applyBorder="1" applyAlignment="1">
      <alignment horizontal="left"/>
    </xf>
    <xf numFmtId="10" fontId="0" fillId="0" borderId="0" xfId="2" applyNumberFormat="1" applyFont="1" applyBorder="1"/>
    <xf numFmtId="10" fontId="0" fillId="11" borderId="0" xfId="2" applyNumberFormat="1" applyFont="1" applyFill="1" applyBorder="1"/>
    <xf numFmtId="10" fontId="0" fillId="9" borderId="0" xfId="2" applyNumberFormat="1" applyFont="1" applyFill="1" applyBorder="1"/>
    <xf numFmtId="10" fontId="0" fillId="12" borderId="0" xfId="2" applyNumberFormat="1" applyFont="1" applyFill="1" applyBorder="1"/>
    <xf numFmtId="10" fontId="0" fillId="13" borderId="0" xfId="2" applyNumberFormat="1" applyFont="1" applyFill="1" applyBorder="1"/>
    <xf numFmtId="10" fontId="0" fillId="14" borderId="0" xfId="2" applyNumberFormat="1" applyFont="1" applyFill="1" applyBorder="1"/>
    <xf numFmtId="10" fontId="0" fillId="15" borderId="0" xfId="2" applyNumberFormat="1" applyFont="1" applyFill="1" applyBorder="1"/>
    <xf numFmtId="10" fontId="0" fillId="16" borderId="0" xfId="2" applyNumberFormat="1" applyFont="1" applyFill="1" applyBorder="1"/>
    <xf numFmtId="11" fontId="0" fillId="15" borderId="0" xfId="2" applyNumberFormat="1" applyFont="1" applyFill="1" applyBorder="1"/>
    <xf numFmtId="0" fontId="9" fillId="0" borderId="0" xfId="0" applyFont="1" applyBorder="1"/>
    <xf numFmtId="10" fontId="2" fillId="0" borderId="0" xfId="2" applyNumberFormat="1" applyFont="1" applyBorder="1"/>
    <xf numFmtId="10" fontId="2" fillId="11" borderId="0" xfId="2" applyNumberFormat="1" applyFont="1" applyFill="1" applyBorder="1"/>
    <xf numFmtId="10" fontId="2" fillId="9" borderId="0" xfId="2" applyNumberFormat="1" applyFont="1" applyFill="1" applyBorder="1"/>
    <xf numFmtId="10" fontId="2" fillId="12" borderId="0" xfId="2" applyNumberFormat="1" applyFont="1" applyFill="1" applyBorder="1"/>
    <xf numFmtId="10" fontId="2" fillId="13" borderId="0" xfId="2" applyNumberFormat="1" applyFont="1" applyFill="1" applyBorder="1"/>
    <xf numFmtId="10" fontId="2" fillId="14" borderId="0" xfId="2" applyNumberFormat="1" applyFont="1" applyFill="1" applyBorder="1"/>
    <xf numFmtId="10" fontId="2" fillId="15" borderId="0" xfId="2" applyNumberFormat="1" applyFont="1" applyFill="1" applyBorder="1"/>
    <xf numFmtId="10" fontId="2" fillId="16" borderId="0" xfId="2" applyNumberFormat="1" applyFont="1" applyFill="1" applyBorder="1"/>
    <xf numFmtId="0" fontId="10" fillId="0" borderId="0" xfId="0" applyFont="1" applyBorder="1"/>
    <xf numFmtId="0" fontId="4" fillId="0" borderId="0" xfId="0" applyFont="1" applyBorder="1"/>
    <xf numFmtId="0" fontId="36" fillId="0" borderId="0" xfId="0" applyFont="1" applyBorder="1"/>
    <xf numFmtId="11" fontId="0" fillId="13" borderId="0" xfId="2" applyNumberFormat="1" applyFont="1" applyFill="1" applyBorder="1"/>
    <xf numFmtId="11" fontId="0" fillId="16" borderId="0" xfId="2" applyNumberFormat="1" applyFont="1" applyFill="1" applyBorder="1"/>
    <xf numFmtId="11" fontId="0" fillId="12" borderId="0" xfId="2" applyNumberFormat="1" applyFont="1" applyFill="1" applyBorder="1"/>
    <xf numFmtId="11" fontId="0" fillId="14" borderId="0" xfId="2" applyNumberFormat="1" applyFont="1" applyFill="1" applyBorder="1"/>
    <xf numFmtId="11" fontId="0" fillId="11" borderId="0" xfId="2" applyNumberFormat="1" applyFont="1" applyFill="1" applyBorder="1"/>
    <xf numFmtId="0" fontId="0" fillId="17" borderId="0" xfId="0" applyFont="1" applyFill="1" applyBorder="1"/>
    <xf numFmtId="0" fontId="14" fillId="17" borderId="0" xfId="0" applyFont="1" applyFill="1" applyBorder="1"/>
    <xf numFmtId="0" fontId="0" fillId="9" borderId="0" xfId="0" applyFill="1" applyBorder="1"/>
    <xf numFmtId="0" fontId="4" fillId="17" borderId="0" xfId="0" applyFont="1" applyFill="1" applyBorder="1"/>
    <xf numFmtId="1" fontId="0" fillId="0" borderId="0" xfId="0" applyNumberFormat="1" applyBorder="1"/>
    <xf numFmtId="1" fontId="0" fillId="11" borderId="0" xfId="0" applyNumberFormat="1" applyFont="1" applyFill="1" applyBorder="1"/>
    <xf numFmtId="1" fontId="0" fillId="9" borderId="0" xfId="0" applyNumberFormat="1" applyFont="1" applyFill="1" applyBorder="1"/>
    <xf numFmtId="1" fontId="0" fillId="12" borderId="0" xfId="0" applyNumberFormat="1" applyFont="1" applyFill="1" applyBorder="1"/>
    <xf numFmtId="1" fontId="0" fillId="13" borderId="0" xfId="0" applyNumberFormat="1" applyFont="1" applyFill="1" applyBorder="1"/>
    <xf numFmtId="1" fontId="0" fillId="14" borderId="0" xfId="0" applyNumberFormat="1" applyFill="1" applyBorder="1"/>
    <xf numFmtId="1" fontId="0" fillId="15" borderId="0" xfId="0" applyNumberFormat="1" applyFill="1" applyBorder="1"/>
    <xf numFmtId="1" fontId="0" fillId="16" borderId="0" xfId="0" applyNumberFormat="1" applyFill="1" applyBorder="1"/>
    <xf numFmtId="1" fontId="36" fillId="0" borderId="0" xfId="0" applyNumberFormat="1" applyFont="1" applyFill="1" applyBorder="1"/>
    <xf numFmtId="2" fontId="36" fillId="17" borderId="0" xfId="0" applyNumberFormat="1" applyFont="1" applyFill="1" applyBorder="1"/>
    <xf numFmtId="166" fontId="0" fillId="0" borderId="0" xfId="0" applyNumberFormat="1" applyBorder="1"/>
    <xf numFmtId="166" fontId="0" fillId="11" borderId="0" xfId="0" applyNumberFormat="1" applyFont="1" applyFill="1" applyBorder="1"/>
    <xf numFmtId="166" fontId="0" fillId="9" borderId="0" xfId="0" applyNumberFormat="1" applyFont="1" applyFill="1" applyBorder="1"/>
    <xf numFmtId="166" fontId="0" fillId="12" borderId="0" xfId="0" applyNumberFormat="1" applyFont="1" applyFill="1" applyBorder="1"/>
    <xf numFmtId="166" fontId="0" fillId="13" borderId="0" xfId="0" applyNumberFormat="1" applyFont="1" applyFill="1" applyBorder="1"/>
    <xf numFmtId="166" fontId="0" fillId="14" borderId="0" xfId="0" applyNumberFormat="1" applyFill="1" applyBorder="1"/>
    <xf numFmtId="166" fontId="0" fillId="15" borderId="0" xfId="0" applyNumberFormat="1" applyFill="1" applyBorder="1"/>
    <xf numFmtId="166" fontId="0" fillId="16" borderId="0" xfId="0" applyNumberFormat="1" applyFill="1" applyBorder="1"/>
    <xf numFmtId="0" fontId="14" fillId="0" borderId="0" xfId="0" applyFont="1" applyBorder="1"/>
    <xf numFmtId="165" fontId="0" fillId="11" borderId="0" xfId="0" applyNumberFormat="1" applyFont="1" applyFill="1" applyBorder="1"/>
    <xf numFmtId="165" fontId="0" fillId="9" borderId="0" xfId="0" applyNumberFormat="1" applyFont="1" applyFill="1" applyBorder="1"/>
    <xf numFmtId="165" fontId="0" fillId="12" borderId="0" xfId="0" applyNumberFormat="1" applyFont="1" applyFill="1" applyBorder="1"/>
    <xf numFmtId="165" fontId="0" fillId="13" borderId="0" xfId="0" applyNumberFormat="1" applyFont="1" applyFill="1" applyBorder="1"/>
    <xf numFmtId="165" fontId="0" fillId="14" borderId="0" xfId="0" applyNumberFormat="1" applyFill="1" applyBorder="1"/>
    <xf numFmtId="165" fontId="0" fillId="15" borderId="0" xfId="0" applyNumberFormat="1" applyFill="1" applyBorder="1"/>
    <xf numFmtId="165" fontId="0" fillId="16" borderId="0" xfId="0" applyNumberFormat="1" applyFill="1" applyBorder="1"/>
    <xf numFmtId="0" fontId="36" fillId="17" borderId="0" xfId="0" applyNumberFormat="1" applyFont="1" applyFill="1" applyBorder="1"/>
    <xf numFmtId="0" fontId="2" fillId="0" borderId="0" xfId="0" applyFont="1" applyBorder="1"/>
    <xf numFmtId="165" fontId="2" fillId="0" borderId="0" xfId="0" applyNumberFormat="1" applyFont="1" applyBorder="1"/>
    <xf numFmtId="165" fontId="2" fillId="11" borderId="0" xfId="0" applyNumberFormat="1" applyFont="1" applyFill="1" applyBorder="1"/>
    <xf numFmtId="165" fontId="2" fillId="9" borderId="0" xfId="0" applyNumberFormat="1" applyFont="1" applyFill="1" applyBorder="1"/>
    <xf numFmtId="165" fontId="2" fillId="12" borderId="0" xfId="0" applyNumberFormat="1" applyFont="1" applyFill="1" applyBorder="1"/>
    <xf numFmtId="165" fontId="2" fillId="13" borderId="0" xfId="0" applyNumberFormat="1" applyFont="1" applyFill="1" applyBorder="1"/>
    <xf numFmtId="165" fontId="2" fillId="14" borderId="0" xfId="0" applyNumberFormat="1" applyFont="1" applyFill="1" applyBorder="1"/>
    <xf numFmtId="165" fontId="2" fillId="15" borderId="0" xfId="0" applyNumberFormat="1" applyFont="1" applyFill="1" applyBorder="1"/>
    <xf numFmtId="165" fontId="2" fillId="16" borderId="0" xfId="0" applyNumberFormat="1" applyFont="1" applyFill="1" applyBorder="1"/>
    <xf numFmtId="2" fontId="2" fillId="17" borderId="0" xfId="0" applyNumberFormat="1" applyFont="1" applyFill="1" applyBorder="1"/>
    <xf numFmtId="2" fontId="4" fillId="17" borderId="0" xfId="0" applyNumberFormat="1" applyFont="1" applyFill="1" applyBorder="1"/>
    <xf numFmtId="0" fontId="7" fillId="0" borderId="0" xfId="0" applyFont="1" applyBorder="1"/>
    <xf numFmtId="2" fontId="7" fillId="17" borderId="0" xfId="0" applyNumberFormat="1" applyFont="1" applyFill="1" applyBorder="1"/>
    <xf numFmtId="2" fontId="10" fillId="17" borderId="0" xfId="0" applyNumberFormat="1" applyFont="1" applyFill="1" applyBorder="1"/>
    <xf numFmtId="2" fontId="12" fillId="17" borderId="0" xfId="0" applyNumberFormat="1" applyFont="1" applyFill="1" applyBorder="1"/>
    <xf numFmtId="2" fontId="14" fillId="17" borderId="0" xfId="0" applyNumberFormat="1" applyFont="1" applyFill="1" applyBorder="1"/>
    <xf numFmtId="1" fontId="28" fillId="0" borderId="0" xfId="1" applyNumberFormat="1" applyFont="1" applyBorder="1"/>
    <xf numFmtId="165" fontId="0" fillId="16" borderId="0" xfId="0" applyNumberFormat="1" applyFont="1" applyFill="1" applyBorder="1"/>
    <xf numFmtId="2" fontId="24" fillId="0" borderId="4" xfId="0" applyNumberFormat="1" applyFont="1" applyBorder="1"/>
    <xf numFmtId="0" fontId="40" fillId="0" borderId="0" xfId="0" applyFont="1"/>
    <xf numFmtId="0" fontId="25" fillId="0" borderId="6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5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5">
    <cellStyle name="Followed Hyperlink" xfId="4" builtinId="9" hidden="1"/>
    <cellStyle name="Hyperlink" xfId="3" builtinId="8" hidden="1"/>
    <cellStyle name="Normal" xfId="0" builtinId="0"/>
    <cellStyle name="Normal 3" xfId="1"/>
    <cellStyle name="Percent" xfId="2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theme" Target="theme/theme1.xml"/><Relationship Id="rId25" Type="http://schemas.openxmlformats.org/officeDocument/2006/relationships/connections" Target="connections.xml"/><Relationship Id="rId26" Type="http://schemas.openxmlformats.org/officeDocument/2006/relationships/styles" Target="styles.xml"/><Relationship Id="rId27" Type="http://schemas.openxmlformats.org/officeDocument/2006/relationships/sharedStrings" Target="sharedStrings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Scalability: Java Single Threaded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'2.1 Java Scale'!$B$17:$B$26</c:f>
              <c:strCache>
                <c:ptCount val="10"/>
                <c:pt idx="0">
                  <c:v>antlr</c:v>
                </c:pt>
                <c:pt idx="1">
                  <c:v>luindex</c:v>
                </c:pt>
                <c:pt idx="2">
                  <c:v>fop</c:v>
                </c:pt>
                <c:pt idx="3">
                  <c:v>jack</c:v>
                </c:pt>
                <c:pt idx="4">
                  <c:v>db</c:v>
                </c:pt>
                <c:pt idx="5">
                  <c:v>bloat</c:v>
                </c:pt>
                <c:pt idx="6">
                  <c:v>jess</c:v>
                </c:pt>
                <c:pt idx="7">
                  <c:v>compress</c:v>
                </c:pt>
                <c:pt idx="8">
                  <c:v>mpegaudio</c:v>
                </c:pt>
                <c:pt idx="9">
                  <c:v>javac</c:v>
                </c:pt>
              </c:strCache>
            </c:strRef>
          </c:cat>
          <c:val>
            <c:numRef>
              <c:f>'2.1 Java Scale'!$D$17:$D$26</c:f>
              <c:numCache>
                <c:formatCode>0.00</c:formatCode>
                <c:ptCount val="10"/>
                <c:pt idx="0">
                  <c:v>1.593278106508876</c:v>
                </c:pt>
                <c:pt idx="1">
                  <c:v>1.483077630293627</c:v>
                </c:pt>
                <c:pt idx="2">
                  <c:v>1.453564349166728</c:v>
                </c:pt>
                <c:pt idx="3">
                  <c:v>1.317229807914834</c:v>
                </c:pt>
                <c:pt idx="4">
                  <c:v>1.302432259441007</c:v>
                </c:pt>
                <c:pt idx="5">
                  <c:v>1.219408645455766</c:v>
                </c:pt>
                <c:pt idx="6">
                  <c:v>1.087128712871287</c:v>
                </c:pt>
                <c:pt idx="7">
                  <c:v>1.023941215231325</c:v>
                </c:pt>
                <c:pt idx="8">
                  <c:v>1.00271713070997</c:v>
                </c:pt>
                <c:pt idx="9">
                  <c:v>0.952049149621638</c:v>
                </c:pt>
              </c:numCache>
            </c:numRef>
          </c:val>
        </c:ser>
        <c:axId val="750808152"/>
        <c:axId val="630108168"/>
      </c:barChart>
      <c:catAx>
        <c:axId val="750808152"/>
        <c:scaling>
          <c:orientation val="minMax"/>
        </c:scaling>
        <c:axPos val="b"/>
        <c:tickLblPos val="nextTo"/>
        <c:crossAx val="630108168"/>
        <c:crosses val="autoZero"/>
        <c:auto val="1"/>
        <c:lblAlgn val="ctr"/>
        <c:lblOffset val="100"/>
      </c:catAx>
      <c:valAx>
        <c:axId val="630108168"/>
        <c:scaling>
          <c:orientation val="minMax"/>
          <c:max val="1.6"/>
          <c:min val="0.9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2C1T / 1C1T</a:t>
                </a:r>
              </a:p>
            </c:rich>
          </c:tx>
          <c:layout/>
        </c:title>
        <c:numFmt formatCode="0.00" sourceLinked="1"/>
        <c:tickLblPos val="nextTo"/>
        <c:crossAx val="75080815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Scalability: Java Multithreaded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'2.1 Java Scale'!$H$4:$H$16</c:f>
              <c:strCache>
                <c:ptCount val="13"/>
                <c:pt idx="0">
                  <c:v>sunflow</c:v>
                </c:pt>
                <c:pt idx="1">
                  <c:v>xalan</c:v>
                </c:pt>
                <c:pt idx="2">
                  <c:v>tomcat</c:v>
                </c:pt>
                <c:pt idx="3">
                  <c:v>lusearch</c:v>
                </c:pt>
                <c:pt idx="4">
                  <c:v>eclipse</c:v>
                </c:pt>
                <c:pt idx="5">
                  <c:v>pjbb2005</c:v>
                </c:pt>
                <c:pt idx="6">
                  <c:v>_227_mtrt</c:v>
                </c:pt>
                <c:pt idx="7">
                  <c:v>tradebeans</c:v>
                </c:pt>
                <c:pt idx="8">
                  <c:v>jython</c:v>
                </c:pt>
                <c:pt idx="9">
                  <c:v>avrora</c:v>
                </c:pt>
                <c:pt idx="10">
                  <c:v>batik</c:v>
                </c:pt>
                <c:pt idx="11">
                  <c:v>pmd</c:v>
                </c:pt>
                <c:pt idx="12">
                  <c:v>h2</c:v>
                </c:pt>
              </c:strCache>
            </c:strRef>
          </c:cat>
          <c:val>
            <c:numRef>
              <c:f>'2.1 Java Scale'!$I$4:$I$16</c:f>
              <c:numCache>
                <c:formatCode>0.00</c:formatCode>
                <c:ptCount val="13"/>
                <c:pt idx="0">
                  <c:v>4.228041258135227</c:v>
                </c:pt>
                <c:pt idx="1">
                  <c:v>3.68134057068871</c:v>
                </c:pt>
                <c:pt idx="2">
                  <c:v>3.57883034283055</c:v>
                </c:pt>
                <c:pt idx="3">
                  <c:v>3.054918091939092</c:v>
                </c:pt>
                <c:pt idx="4">
                  <c:v>2.538012686291415</c:v>
                </c:pt>
                <c:pt idx="5">
                  <c:v>1.702680233503822</c:v>
                </c:pt>
                <c:pt idx="6">
                  <c:v>1.465768591991142</c:v>
                </c:pt>
                <c:pt idx="7">
                  <c:v>1.369770764439593</c:v>
                </c:pt>
                <c:pt idx="8">
                  <c:v>1.360299436453865</c:v>
                </c:pt>
                <c:pt idx="9">
                  <c:v>1.251704979716621</c:v>
                </c:pt>
                <c:pt idx="10">
                  <c:v>1.227470968419947</c:v>
                </c:pt>
                <c:pt idx="11">
                  <c:v>1.15650172612198</c:v>
                </c:pt>
                <c:pt idx="12">
                  <c:v>0.66734918755345</c:v>
                </c:pt>
              </c:numCache>
            </c:numRef>
          </c:val>
        </c:ser>
        <c:axId val="629607480"/>
        <c:axId val="629369368"/>
      </c:barChart>
      <c:catAx>
        <c:axId val="629607480"/>
        <c:scaling>
          <c:orientation val="minMax"/>
        </c:scaling>
        <c:axPos val="b"/>
        <c:numFmt formatCode="0.00" sourceLinked="1"/>
        <c:tickLblPos val="nextTo"/>
        <c:crossAx val="629369368"/>
        <c:crosses val="autoZero"/>
        <c:auto val="1"/>
        <c:lblAlgn val="ctr"/>
        <c:lblOffset val="100"/>
      </c:catAx>
      <c:valAx>
        <c:axId val="629369368"/>
        <c:scaling>
          <c:orientation val="minMax"/>
          <c:max val="4.5"/>
          <c:min val="1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4C2T / 1C1T</a:t>
                </a:r>
              </a:p>
            </c:rich>
          </c:tx>
          <c:layout/>
        </c:title>
        <c:numFmt formatCode="0.00" sourceLinked="1"/>
        <c:tickLblPos val="nextTo"/>
        <c:crossAx val="62960748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lineMarker"/>
        <c:ser>
          <c:idx val="0"/>
          <c:order val="0"/>
          <c:tx>
            <c:v>P4 (130)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TDP'!$C$4:$C$64</c:f>
              <c:numCache>
                <c:formatCode>0.0</c:formatCode>
                <c:ptCount val="61"/>
                <c:pt idx="0">
                  <c:v>66.2</c:v>
                </c:pt>
                <c:pt idx="1">
                  <c:v>66.2</c:v>
                </c:pt>
                <c:pt idx="2">
                  <c:v>66.2</c:v>
                </c:pt>
                <c:pt idx="3">
                  <c:v>66.2</c:v>
                </c:pt>
                <c:pt idx="4">
                  <c:v>66.2</c:v>
                </c:pt>
                <c:pt idx="5">
                  <c:v>66.2</c:v>
                </c:pt>
                <c:pt idx="6">
                  <c:v>66.2</c:v>
                </c:pt>
                <c:pt idx="7">
                  <c:v>66.2</c:v>
                </c:pt>
                <c:pt idx="8">
                  <c:v>66.2</c:v>
                </c:pt>
                <c:pt idx="9">
                  <c:v>66.2</c:v>
                </c:pt>
                <c:pt idx="10">
                  <c:v>66.2</c:v>
                </c:pt>
                <c:pt idx="11">
                  <c:v>66.2</c:v>
                </c:pt>
                <c:pt idx="12">
                  <c:v>66.2</c:v>
                </c:pt>
                <c:pt idx="13">
                  <c:v>66.2</c:v>
                </c:pt>
                <c:pt idx="14">
                  <c:v>66.2</c:v>
                </c:pt>
                <c:pt idx="15">
                  <c:v>66.2</c:v>
                </c:pt>
                <c:pt idx="16">
                  <c:v>66.2</c:v>
                </c:pt>
                <c:pt idx="17">
                  <c:v>66.2</c:v>
                </c:pt>
                <c:pt idx="18">
                  <c:v>66.2</c:v>
                </c:pt>
                <c:pt idx="19">
                  <c:v>66.2</c:v>
                </c:pt>
                <c:pt idx="20">
                  <c:v>66.2</c:v>
                </c:pt>
                <c:pt idx="21">
                  <c:v>66.2</c:v>
                </c:pt>
                <c:pt idx="22">
                  <c:v>66.2</c:v>
                </c:pt>
                <c:pt idx="23">
                  <c:v>66.2</c:v>
                </c:pt>
                <c:pt idx="24">
                  <c:v>66.2</c:v>
                </c:pt>
                <c:pt idx="25">
                  <c:v>66.2</c:v>
                </c:pt>
                <c:pt idx="26">
                  <c:v>66.2</c:v>
                </c:pt>
                <c:pt idx="27">
                  <c:v>66.2</c:v>
                </c:pt>
                <c:pt idx="28">
                  <c:v>66.2</c:v>
                </c:pt>
                <c:pt idx="29">
                  <c:v>66.2</c:v>
                </c:pt>
                <c:pt idx="30">
                  <c:v>66.2</c:v>
                </c:pt>
                <c:pt idx="31">
                  <c:v>66.2</c:v>
                </c:pt>
                <c:pt idx="32">
                  <c:v>66.2</c:v>
                </c:pt>
                <c:pt idx="33">
                  <c:v>66.2</c:v>
                </c:pt>
                <c:pt idx="34">
                  <c:v>66.2</c:v>
                </c:pt>
                <c:pt idx="35">
                  <c:v>66.2</c:v>
                </c:pt>
                <c:pt idx="36">
                  <c:v>66.2</c:v>
                </c:pt>
                <c:pt idx="37">
                  <c:v>66.2</c:v>
                </c:pt>
                <c:pt idx="38">
                  <c:v>66.2</c:v>
                </c:pt>
                <c:pt idx="39">
                  <c:v>66.2</c:v>
                </c:pt>
                <c:pt idx="40">
                  <c:v>66.2</c:v>
                </c:pt>
                <c:pt idx="41">
                  <c:v>66.2</c:v>
                </c:pt>
                <c:pt idx="42">
                  <c:v>66.2</c:v>
                </c:pt>
                <c:pt idx="43">
                  <c:v>66.2</c:v>
                </c:pt>
                <c:pt idx="44">
                  <c:v>66.2</c:v>
                </c:pt>
                <c:pt idx="45">
                  <c:v>66.2</c:v>
                </c:pt>
                <c:pt idx="46">
                  <c:v>66.2</c:v>
                </c:pt>
                <c:pt idx="47">
                  <c:v>66.2</c:v>
                </c:pt>
                <c:pt idx="48">
                  <c:v>66.2</c:v>
                </c:pt>
                <c:pt idx="49">
                  <c:v>66.2</c:v>
                </c:pt>
                <c:pt idx="50">
                  <c:v>66.2</c:v>
                </c:pt>
                <c:pt idx="51">
                  <c:v>66.2</c:v>
                </c:pt>
                <c:pt idx="52">
                  <c:v>66.2</c:v>
                </c:pt>
                <c:pt idx="53">
                  <c:v>66.2</c:v>
                </c:pt>
                <c:pt idx="54">
                  <c:v>66.2</c:v>
                </c:pt>
                <c:pt idx="55">
                  <c:v>66.2</c:v>
                </c:pt>
                <c:pt idx="56">
                  <c:v>66.2</c:v>
                </c:pt>
                <c:pt idx="57">
                  <c:v>66.2</c:v>
                </c:pt>
                <c:pt idx="58">
                  <c:v>66.2</c:v>
                </c:pt>
                <c:pt idx="59">
                  <c:v>66.2</c:v>
                </c:pt>
                <c:pt idx="60">
                  <c:v>66.2</c:v>
                </c:pt>
              </c:numCache>
            </c:numRef>
          </c:xVal>
          <c:yVal>
            <c:numRef>
              <c:f>'2.5 TDP'!$D$4:$D$64</c:f>
              <c:numCache>
                <c:formatCode>0.0</c:formatCode>
                <c:ptCount val="61"/>
                <c:pt idx="0">
                  <c:v>41.02984663061507</c:v>
                </c:pt>
                <c:pt idx="1">
                  <c:v>47.54426269183125</c:v>
                </c:pt>
                <c:pt idx="2">
                  <c:v>45.53656511292113</c:v>
                </c:pt>
                <c:pt idx="3">
                  <c:v>44.54247828214326</c:v>
                </c:pt>
                <c:pt idx="4">
                  <c:v>42.1220133903663</c:v>
                </c:pt>
                <c:pt idx="5">
                  <c:v>43.00527593498741</c:v>
                </c:pt>
                <c:pt idx="6">
                  <c:v>46.21127510263777</c:v>
                </c:pt>
                <c:pt idx="7">
                  <c:v>48.21182168656331</c:v>
                </c:pt>
                <c:pt idx="8">
                  <c:v>43.13596936759552</c:v>
                </c:pt>
                <c:pt idx="9">
                  <c:v>46.49260066865843</c:v>
                </c:pt>
                <c:pt idx="10">
                  <c:v>46.77619270011596</c:v>
                </c:pt>
                <c:pt idx="11">
                  <c:v>46.5229383240004</c:v>
                </c:pt>
                <c:pt idx="12">
                  <c:v>46.90215801411712</c:v>
                </c:pt>
                <c:pt idx="13">
                  <c:v>44.20291205467955</c:v>
                </c:pt>
                <c:pt idx="14">
                  <c:v>46.11978088205856</c:v>
                </c:pt>
                <c:pt idx="15">
                  <c:v>42.4931178564949</c:v>
                </c:pt>
                <c:pt idx="16">
                  <c:v>45.6074923969027</c:v>
                </c:pt>
                <c:pt idx="17">
                  <c:v>44.3857043923197</c:v>
                </c:pt>
                <c:pt idx="18">
                  <c:v>42.85433435505431</c:v>
                </c:pt>
                <c:pt idx="19">
                  <c:v>44.99448670018714</c:v>
                </c:pt>
                <c:pt idx="20">
                  <c:v>45.76705480405354</c:v>
                </c:pt>
                <c:pt idx="21">
                  <c:v>50.04084689362593</c:v>
                </c:pt>
                <c:pt idx="22">
                  <c:v>44.68048224726714</c:v>
                </c:pt>
                <c:pt idx="23">
                  <c:v>43.25426284</c:v>
                </c:pt>
                <c:pt idx="24">
                  <c:v>41.71242696</c:v>
                </c:pt>
                <c:pt idx="25">
                  <c:v>39.41311698</c:v>
                </c:pt>
                <c:pt idx="26">
                  <c:v>41.78305953</c:v>
                </c:pt>
                <c:pt idx="27">
                  <c:v>39.59542951</c:v>
                </c:pt>
                <c:pt idx="28">
                  <c:v>47.92960808</c:v>
                </c:pt>
                <c:pt idx="29">
                  <c:v>41.00923982</c:v>
                </c:pt>
                <c:pt idx="30">
                  <c:v>45.47985906</c:v>
                </c:pt>
                <c:pt idx="31">
                  <c:v>43.98521155</c:v>
                </c:pt>
                <c:pt idx="32">
                  <c:v>41.12698282</c:v>
                </c:pt>
                <c:pt idx="33">
                  <c:v>40.88174547</c:v>
                </c:pt>
                <c:pt idx="34">
                  <c:v>42.99892028</c:v>
                </c:pt>
                <c:pt idx="35">
                  <c:v>44.91958064</c:v>
                </c:pt>
                <c:pt idx="36">
                  <c:v>41.82254268</c:v>
                </c:pt>
                <c:pt idx="37">
                  <c:v>38.90581702</c:v>
                </c:pt>
                <c:pt idx="38">
                  <c:v>44.35785136</c:v>
                </c:pt>
                <c:pt idx="39">
                  <c:v>38.76632131</c:v>
                </c:pt>
                <c:pt idx="40">
                  <c:v>39.95527242</c:v>
                </c:pt>
                <c:pt idx="41">
                  <c:v>46.52332385</c:v>
                </c:pt>
                <c:pt idx="42">
                  <c:v>44.28797971</c:v>
                </c:pt>
                <c:pt idx="43">
                  <c:v>40.08848916</c:v>
                </c:pt>
                <c:pt idx="44">
                  <c:v>42.26028777</c:v>
                </c:pt>
                <c:pt idx="45">
                  <c:v>45.26567806</c:v>
                </c:pt>
                <c:pt idx="46">
                  <c:v>40.24449084</c:v>
                </c:pt>
                <c:pt idx="47">
                  <c:v>42.158324</c:v>
                </c:pt>
                <c:pt idx="48">
                  <c:v>36.31042693</c:v>
                </c:pt>
                <c:pt idx="49">
                  <c:v>42.61583831</c:v>
                </c:pt>
                <c:pt idx="50">
                  <c:v>42.39393821</c:v>
                </c:pt>
                <c:pt idx="51">
                  <c:v>43.42864881</c:v>
                </c:pt>
                <c:pt idx="52">
                  <c:v>43.68762925</c:v>
                </c:pt>
                <c:pt idx="53">
                  <c:v>48.19268168</c:v>
                </c:pt>
                <c:pt idx="54">
                  <c:v>48.09493159</c:v>
                </c:pt>
                <c:pt idx="55">
                  <c:v>48.25334589</c:v>
                </c:pt>
                <c:pt idx="56">
                  <c:v>34.45016794</c:v>
                </c:pt>
                <c:pt idx="57">
                  <c:v>44.22332019</c:v>
                </c:pt>
                <c:pt idx="58">
                  <c:v>48.37097743</c:v>
                </c:pt>
                <c:pt idx="59">
                  <c:v>39.19097138</c:v>
                </c:pt>
                <c:pt idx="60">
                  <c:v>38.34907025</c:v>
                </c:pt>
              </c:numCache>
            </c:numRef>
          </c:yVal>
        </c:ser>
        <c:ser>
          <c:idx val="1"/>
          <c:order val="1"/>
          <c:tx>
            <c:v>C2D (65)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TDP'!$E$4:$E$64</c:f>
              <c:numCache>
                <c:formatCode>0.0</c:formatCode>
                <c:ptCount val="61"/>
                <c:pt idx="0">
                  <c:v>65.0</c:v>
                </c:pt>
                <c:pt idx="1">
                  <c:v>65.0</c:v>
                </c:pt>
                <c:pt idx="2">
                  <c:v>65.0</c:v>
                </c:pt>
                <c:pt idx="3">
                  <c:v>65.0</c:v>
                </c:pt>
                <c:pt idx="4">
                  <c:v>65.0</c:v>
                </c:pt>
                <c:pt idx="5">
                  <c:v>65.0</c:v>
                </c:pt>
                <c:pt idx="6">
                  <c:v>65.0</c:v>
                </c:pt>
                <c:pt idx="7">
                  <c:v>65.0</c:v>
                </c:pt>
                <c:pt idx="8">
                  <c:v>65.0</c:v>
                </c:pt>
                <c:pt idx="9">
                  <c:v>65.0</c:v>
                </c:pt>
                <c:pt idx="10">
                  <c:v>65.0</c:v>
                </c:pt>
                <c:pt idx="11">
                  <c:v>65.0</c:v>
                </c:pt>
                <c:pt idx="12">
                  <c:v>65.0</c:v>
                </c:pt>
                <c:pt idx="13">
                  <c:v>65.0</c:v>
                </c:pt>
                <c:pt idx="14">
                  <c:v>65.0</c:v>
                </c:pt>
                <c:pt idx="15">
                  <c:v>65.0</c:v>
                </c:pt>
                <c:pt idx="16">
                  <c:v>65.0</c:v>
                </c:pt>
                <c:pt idx="17">
                  <c:v>65.0</c:v>
                </c:pt>
                <c:pt idx="18">
                  <c:v>65.0</c:v>
                </c:pt>
                <c:pt idx="19">
                  <c:v>65.0</c:v>
                </c:pt>
                <c:pt idx="20">
                  <c:v>65.0</c:v>
                </c:pt>
                <c:pt idx="21">
                  <c:v>65.0</c:v>
                </c:pt>
                <c:pt idx="22">
                  <c:v>65.0</c:v>
                </c:pt>
                <c:pt idx="23">
                  <c:v>65.0</c:v>
                </c:pt>
                <c:pt idx="24">
                  <c:v>65.0</c:v>
                </c:pt>
                <c:pt idx="25">
                  <c:v>65.0</c:v>
                </c:pt>
                <c:pt idx="26">
                  <c:v>65.0</c:v>
                </c:pt>
                <c:pt idx="27">
                  <c:v>65.0</c:v>
                </c:pt>
                <c:pt idx="28">
                  <c:v>65.0</c:v>
                </c:pt>
                <c:pt idx="29">
                  <c:v>65.0</c:v>
                </c:pt>
                <c:pt idx="30">
                  <c:v>65.0</c:v>
                </c:pt>
                <c:pt idx="31">
                  <c:v>65.0</c:v>
                </c:pt>
                <c:pt idx="32">
                  <c:v>65.0</c:v>
                </c:pt>
                <c:pt idx="33">
                  <c:v>65.0</c:v>
                </c:pt>
                <c:pt idx="34">
                  <c:v>65.0</c:v>
                </c:pt>
                <c:pt idx="35">
                  <c:v>65.0</c:v>
                </c:pt>
                <c:pt idx="36">
                  <c:v>65.0</c:v>
                </c:pt>
                <c:pt idx="37">
                  <c:v>65.0</c:v>
                </c:pt>
                <c:pt idx="38">
                  <c:v>65.0</c:v>
                </c:pt>
                <c:pt idx="39">
                  <c:v>65.0</c:v>
                </c:pt>
                <c:pt idx="40">
                  <c:v>65.0</c:v>
                </c:pt>
                <c:pt idx="41">
                  <c:v>65.0</c:v>
                </c:pt>
                <c:pt idx="42">
                  <c:v>65.0</c:v>
                </c:pt>
                <c:pt idx="43">
                  <c:v>65.0</c:v>
                </c:pt>
                <c:pt idx="44">
                  <c:v>65.0</c:v>
                </c:pt>
                <c:pt idx="45">
                  <c:v>65.0</c:v>
                </c:pt>
                <c:pt idx="46">
                  <c:v>65.0</c:v>
                </c:pt>
                <c:pt idx="47">
                  <c:v>65.0</c:v>
                </c:pt>
                <c:pt idx="48">
                  <c:v>65.0</c:v>
                </c:pt>
                <c:pt idx="49">
                  <c:v>65.0</c:v>
                </c:pt>
                <c:pt idx="50">
                  <c:v>65.0</c:v>
                </c:pt>
                <c:pt idx="51">
                  <c:v>65.0</c:v>
                </c:pt>
                <c:pt idx="52">
                  <c:v>65.0</c:v>
                </c:pt>
                <c:pt idx="53">
                  <c:v>65.0</c:v>
                </c:pt>
                <c:pt idx="54">
                  <c:v>65.0</c:v>
                </c:pt>
                <c:pt idx="55">
                  <c:v>65.0</c:v>
                </c:pt>
                <c:pt idx="56">
                  <c:v>65.0</c:v>
                </c:pt>
                <c:pt idx="57">
                  <c:v>65.0</c:v>
                </c:pt>
                <c:pt idx="58">
                  <c:v>65.0</c:v>
                </c:pt>
                <c:pt idx="59">
                  <c:v>65.0</c:v>
                </c:pt>
                <c:pt idx="60">
                  <c:v>65.0</c:v>
                </c:pt>
              </c:numCache>
            </c:numRef>
          </c:xVal>
          <c:yVal>
            <c:numRef>
              <c:f>'2.5 TDP'!$F$4:$F$64</c:f>
              <c:numCache>
                <c:formatCode>0.0</c:formatCode>
                <c:ptCount val="61"/>
                <c:pt idx="0">
                  <c:v>25.24019808003541</c:v>
                </c:pt>
                <c:pt idx="1">
                  <c:v>26.04422959418558</c:v>
                </c:pt>
                <c:pt idx="2">
                  <c:v>29.81652055420924</c:v>
                </c:pt>
                <c:pt idx="3">
                  <c:v>25.05975162693382</c:v>
                </c:pt>
                <c:pt idx="4">
                  <c:v>25.79439763343466</c:v>
                </c:pt>
                <c:pt idx="5">
                  <c:v>24.26478566872283</c:v>
                </c:pt>
                <c:pt idx="6">
                  <c:v>27.50354309866402</c:v>
                </c:pt>
                <c:pt idx="7">
                  <c:v>23.37325980350299</c:v>
                </c:pt>
                <c:pt idx="8">
                  <c:v>21.41719122650531</c:v>
                </c:pt>
                <c:pt idx="9">
                  <c:v>27.82037165023357</c:v>
                </c:pt>
                <c:pt idx="10">
                  <c:v>31.36650163224963</c:v>
                </c:pt>
                <c:pt idx="11">
                  <c:v>27.4163673402738</c:v>
                </c:pt>
                <c:pt idx="12">
                  <c:v>25.31014120831565</c:v>
                </c:pt>
                <c:pt idx="13">
                  <c:v>26.63981136533404</c:v>
                </c:pt>
                <c:pt idx="14">
                  <c:v>25.46603473834939</c:v>
                </c:pt>
                <c:pt idx="15">
                  <c:v>24.88030039649336</c:v>
                </c:pt>
                <c:pt idx="16">
                  <c:v>29.63096569036369</c:v>
                </c:pt>
                <c:pt idx="17">
                  <c:v>25.1894884326985</c:v>
                </c:pt>
                <c:pt idx="18">
                  <c:v>22.81390082018127</c:v>
                </c:pt>
                <c:pt idx="19">
                  <c:v>28.11409904764072</c:v>
                </c:pt>
                <c:pt idx="20">
                  <c:v>28.85442522475088</c:v>
                </c:pt>
                <c:pt idx="21">
                  <c:v>32.28820579054072</c:v>
                </c:pt>
                <c:pt idx="22">
                  <c:v>30.1937927741933</c:v>
                </c:pt>
                <c:pt idx="23">
                  <c:v>23.55801897</c:v>
                </c:pt>
                <c:pt idx="24">
                  <c:v>23.53302358</c:v>
                </c:pt>
                <c:pt idx="25">
                  <c:v>23.65743833</c:v>
                </c:pt>
                <c:pt idx="26">
                  <c:v>24.64369845</c:v>
                </c:pt>
                <c:pt idx="27">
                  <c:v>22.70205512</c:v>
                </c:pt>
                <c:pt idx="28">
                  <c:v>23.85953049</c:v>
                </c:pt>
                <c:pt idx="29">
                  <c:v>22.50744246</c:v>
                </c:pt>
                <c:pt idx="30">
                  <c:v>25.99838637</c:v>
                </c:pt>
                <c:pt idx="31">
                  <c:v>22.6815794</c:v>
                </c:pt>
                <c:pt idx="32">
                  <c:v>23.21817311</c:v>
                </c:pt>
                <c:pt idx="33">
                  <c:v>23.84651127</c:v>
                </c:pt>
                <c:pt idx="34">
                  <c:v>24.25057815</c:v>
                </c:pt>
                <c:pt idx="35">
                  <c:v>23.20271928</c:v>
                </c:pt>
                <c:pt idx="36">
                  <c:v>26.46575811</c:v>
                </c:pt>
                <c:pt idx="37">
                  <c:v>24.17815977</c:v>
                </c:pt>
                <c:pt idx="38">
                  <c:v>24.30148087</c:v>
                </c:pt>
                <c:pt idx="39">
                  <c:v>25.27277256</c:v>
                </c:pt>
                <c:pt idx="40">
                  <c:v>26.353879</c:v>
                </c:pt>
                <c:pt idx="41">
                  <c:v>24.36340806</c:v>
                </c:pt>
                <c:pt idx="42">
                  <c:v>23.77988601</c:v>
                </c:pt>
                <c:pt idx="43">
                  <c:v>24.09629238</c:v>
                </c:pt>
                <c:pt idx="44">
                  <c:v>23.0319405</c:v>
                </c:pt>
                <c:pt idx="45">
                  <c:v>25.97905407</c:v>
                </c:pt>
                <c:pt idx="46">
                  <c:v>25.84418082</c:v>
                </c:pt>
                <c:pt idx="47">
                  <c:v>23.2973032</c:v>
                </c:pt>
                <c:pt idx="48">
                  <c:v>25.1932372</c:v>
                </c:pt>
                <c:pt idx="49">
                  <c:v>25.54998457</c:v>
                </c:pt>
                <c:pt idx="50">
                  <c:v>25.18150613</c:v>
                </c:pt>
                <c:pt idx="51">
                  <c:v>24.10579064</c:v>
                </c:pt>
                <c:pt idx="52">
                  <c:v>21.35700655</c:v>
                </c:pt>
                <c:pt idx="53">
                  <c:v>28.87412026</c:v>
                </c:pt>
                <c:pt idx="54">
                  <c:v>31.73716611</c:v>
                </c:pt>
                <c:pt idx="55">
                  <c:v>30.22525934</c:v>
                </c:pt>
                <c:pt idx="56">
                  <c:v>25.52308244</c:v>
                </c:pt>
                <c:pt idx="57">
                  <c:v>27.57517497</c:v>
                </c:pt>
                <c:pt idx="58">
                  <c:v>30.74807609</c:v>
                </c:pt>
                <c:pt idx="59">
                  <c:v>22.25780899</c:v>
                </c:pt>
                <c:pt idx="60">
                  <c:v>24.50492404</c:v>
                </c:pt>
              </c:numCache>
            </c:numRef>
          </c:yVal>
        </c:ser>
        <c:ser>
          <c:idx val="2"/>
          <c:order val="2"/>
          <c:tx>
            <c:v>C2Q (65)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TDP'!$G$4:$G$64</c:f>
              <c:numCache>
                <c:formatCode>0.0</c:formatCode>
                <c:ptCount val="61"/>
                <c:pt idx="0">
                  <c:v>105.0</c:v>
                </c:pt>
                <c:pt idx="1">
                  <c:v>105.0</c:v>
                </c:pt>
                <c:pt idx="2">
                  <c:v>105.0</c:v>
                </c:pt>
                <c:pt idx="3">
                  <c:v>105.0</c:v>
                </c:pt>
                <c:pt idx="4">
                  <c:v>105.0</c:v>
                </c:pt>
                <c:pt idx="5">
                  <c:v>105.0</c:v>
                </c:pt>
                <c:pt idx="6">
                  <c:v>105.0</c:v>
                </c:pt>
                <c:pt idx="7">
                  <c:v>105.0</c:v>
                </c:pt>
                <c:pt idx="8">
                  <c:v>105.0</c:v>
                </c:pt>
                <c:pt idx="9">
                  <c:v>105.0</c:v>
                </c:pt>
                <c:pt idx="10">
                  <c:v>105.0</c:v>
                </c:pt>
                <c:pt idx="11">
                  <c:v>105.0</c:v>
                </c:pt>
                <c:pt idx="12">
                  <c:v>105.0</c:v>
                </c:pt>
                <c:pt idx="13">
                  <c:v>105.0</c:v>
                </c:pt>
                <c:pt idx="14">
                  <c:v>105.0</c:v>
                </c:pt>
                <c:pt idx="15">
                  <c:v>105.0</c:v>
                </c:pt>
                <c:pt idx="16">
                  <c:v>105.0</c:v>
                </c:pt>
                <c:pt idx="17">
                  <c:v>105.0</c:v>
                </c:pt>
                <c:pt idx="18">
                  <c:v>105.0</c:v>
                </c:pt>
                <c:pt idx="19">
                  <c:v>105.0</c:v>
                </c:pt>
                <c:pt idx="20">
                  <c:v>105.0</c:v>
                </c:pt>
                <c:pt idx="21">
                  <c:v>105.0</c:v>
                </c:pt>
                <c:pt idx="22">
                  <c:v>105.0</c:v>
                </c:pt>
                <c:pt idx="23">
                  <c:v>105.0</c:v>
                </c:pt>
                <c:pt idx="24">
                  <c:v>105.0</c:v>
                </c:pt>
                <c:pt idx="25">
                  <c:v>105.0</c:v>
                </c:pt>
                <c:pt idx="26">
                  <c:v>105.0</c:v>
                </c:pt>
                <c:pt idx="27">
                  <c:v>105.0</c:v>
                </c:pt>
                <c:pt idx="28">
                  <c:v>105.0</c:v>
                </c:pt>
                <c:pt idx="29">
                  <c:v>105.0</c:v>
                </c:pt>
                <c:pt idx="30">
                  <c:v>105.0</c:v>
                </c:pt>
                <c:pt idx="31">
                  <c:v>105.0</c:v>
                </c:pt>
                <c:pt idx="32">
                  <c:v>105.0</c:v>
                </c:pt>
                <c:pt idx="33">
                  <c:v>105.0</c:v>
                </c:pt>
                <c:pt idx="34">
                  <c:v>105.0</c:v>
                </c:pt>
                <c:pt idx="35">
                  <c:v>105.0</c:v>
                </c:pt>
                <c:pt idx="36">
                  <c:v>105.0</c:v>
                </c:pt>
                <c:pt idx="37">
                  <c:v>105.0</c:v>
                </c:pt>
                <c:pt idx="38">
                  <c:v>105.0</c:v>
                </c:pt>
                <c:pt idx="39">
                  <c:v>105.0</c:v>
                </c:pt>
                <c:pt idx="40">
                  <c:v>105.0</c:v>
                </c:pt>
                <c:pt idx="41">
                  <c:v>105.0</c:v>
                </c:pt>
                <c:pt idx="42">
                  <c:v>105.0</c:v>
                </c:pt>
                <c:pt idx="43">
                  <c:v>105.0</c:v>
                </c:pt>
                <c:pt idx="44">
                  <c:v>105.0</c:v>
                </c:pt>
                <c:pt idx="45">
                  <c:v>105.0</c:v>
                </c:pt>
                <c:pt idx="46">
                  <c:v>105.0</c:v>
                </c:pt>
                <c:pt idx="47">
                  <c:v>105.0</c:v>
                </c:pt>
                <c:pt idx="48">
                  <c:v>105.0</c:v>
                </c:pt>
                <c:pt idx="49">
                  <c:v>105.0</c:v>
                </c:pt>
                <c:pt idx="50">
                  <c:v>105.0</c:v>
                </c:pt>
                <c:pt idx="51">
                  <c:v>105.0</c:v>
                </c:pt>
                <c:pt idx="52">
                  <c:v>105.0</c:v>
                </c:pt>
                <c:pt idx="53">
                  <c:v>105.0</c:v>
                </c:pt>
                <c:pt idx="54">
                  <c:v>105.0</c:v>
                </c:pt>
                <c:pt idx="55">
                  <c:v>105.0</c:v>
                </c:pt>
                <c:pt idx="56">
                  <c:v>105.0</c:v>
                </c:pt>
                <c:pt idx="57">
                  <c:v>105.0</c:v>
                </c:pt>
                <c:pt idx="58">
                  <c:v>105.0</c:v>
                </c:pt>
                <c:pt idx="59">
                  <c:v>105.0</c:v>
                </c:pt>
                <c:pt idx="60">
                  <c:v>105.0</c:v>
                </c:pt>
              </c:numCache>
            </c:numRef>
          </c:xVal>
          <c:yVal>
            <c:numRef>
              <c:f>'2.5 TDP'!$H$4:$H$64</c:f>
              <c:numCache>
                <c:formatCode>0.0</c:formatCode>
                <c:ptCount val="61"/>
                <c:pt idx="0">
                  <c:v>47.35446241962399</c:v>
                </c:pt>
                <c:pt idx="1">
                  <c:v>52.59331411741387</c:v>
                </c:pt>
                <c:pt idx="2">
                  <c:v>54.52343845740688</c:v>
                </c:pt>
                <c:pt idx="3">
                  <c:v>56.13015499143382</c:v>
                </c:pt>
                <c:pt idx="4">
                  <c:v>58.99062100372088</c:v>
                </c:pt>
                <c:pt idx="5">
                  <c:v>65.1105840821101</c:v>
                </c:pt>
                <c:pt idx="6">
                  <c:v>57.636700438687</c:v>
                </c:pt>
                <c:pt idx="7">
                  <c:v>57.82145057274646</c:v>
                </c:pt>
                <c:pt idx="8">
                  <c:v>61.30830873184177</c:v>
                </c:pt>
                <c:pt idx="9">
                  <c:v>56.11973021854368</c:v>
                </c:pt>
                <c:pt idx="10">
                  <c:v>63.94132180608628</c:v>
                </c:pt>
                <c:pt idx="11">
                  <c:v>55.42799017603802</c:v>
                </c:pt>
                <c:pt idx="12">
                  <c:v>49.19824679529277</c:v>
                </c:pt>
                <c:pt idx="13">
                  <c:v>51.45898245481357</c:v>
                </c:pt>
                <c:pt idx="14">
                  <c:v>52.21052978487522</c:v>
                </c:pt>
                <c:pt idx="15">
                  <c:v>56.64919533858773</c:v>
                </c:pt>
                <c:pt idx="16">
                  <c:v>46.80005191558017</c:v>
                </c:pt>
                <c:pt idx="17">
                  <c:v>52.2456205349508</c:v>
                </c:pt>
                <c:pt idx="18">
                  <c:v>50.62688075992664</c:v>
                </c:pt>
                <c:pt idx="19">
                  <c:v>67.08927659661138</c:v>
                </c:pt>
                <c:pt idx="20">
                  <c:v>74.19756016631278</c:v>
                </c:pt>
                <c:pt idx="21">
                  <c:v>59.98186385121737</c:v>
                </c:pt>
                <c:pt idx="22">
                  <c:v>71.19558761412024</c:v>
                </c:pt>
                <c:pt idx="23">
                  <c:v>47.05970636</c:v>
                </c:pt>
                <c:pt idx="24">
                  <c:v>47.64134706</c:v>
                </c:pt>
                <c:pt idx="25">
                  <c:v>49.83754737</c:v>
                </c:pt>
                <c:pt idx="26">
                  <c:v>54.35244891</c:v>
                </c:pt>
                <c:pt idx="27">
                  <c:v>46.05635712</c:v>
                </c:pt>
                <c:pt idx="28">
                  <c:v>46.981538</c:v>
                </c:pt>
                <c:pt idx="29">
                  <c:v>46.68804342</c:v>
                </c:pt>
                <c:pt idx="30">
                  <c:v>55.17690617</c:v>
                </c:pt>
                <c:pt idx="31">
                  <c:v>46.44991777</c:v>
                </c:pt>
                <c:pt idx="32">
                  <c:v>53.28647417</c:v>
                </c:pt>
                <c:pt idx="33">
                  <c:v>50.32940281</c:v>
                </c:pt>
                <c:pt idx="34">
                  <c:v>51.12023638</c:v>
                </c:pt>
                <c:pt idx="35">
                  <c:v>46.56018284</c:v>
                </c:pt>
                <c:pt idx="36">
                  <c:v>57.37686963</c:v>
                </c:pt>
                <c:pt idx="37">
                  <c:v>51.75971803</c:v>
                </c:pt>
                <c:pt idx="38">
                  <c:v>48.33387944</c:v>
                </c:pt>
                <c:pt idx="39">
                  <c:v>52.84859865</c:v>
                </c:pt>
                <c:pt idx="40">
                  <c:v>56.70775992</c:v>
                </c:pt>
                <c:pt idx="41">
                  <c:v>47.79887202</c:v>
                </c:pt>
                <c:pt idx="42">
                  <c:v>47.83548996</c:v>
                </c:pt>
                <c:pt idx="43">
                  <c:v>53.80434349</c:v>
                </c:pt>
                <c:pt idx="44">
                  <c:v>45.56952309</c:v>
                </c:pt>
                <c:pt idx="45">
                  <c:v>50.09209046</c:v>
                </c:pt>
                <c:pt idx="46">
                  <c:v>57.27777713</c:v>
                </c:pt>
                <c:pt idx="47">
                  <c:v>48.02179836</c:v>
                </c:pt>
                <c:pt idx="48">
                  <c:v>56.94815912</c:v>
                </c:pt>
                <c:pt idx="49">
                  <c:v>53.74751471</c:v>
                </c:pt>
                <c:pt idx="50">
                  <c:v>56.64899973</c:v>
                </c:pt>
                <c:pt idx="51">
                  <c:v>55.55304114</c:v>
                </c:pt>
                <c:pt idx="52">
                  <c:v>53.4711139</c:v>
                </c:pt>
                <c:pt idx="53">
                  <c:v>68.45275968</c:v>
                </c:pt>
                <c:pt idx="54">
                  <c:v>77.28730445</c:v>
                </c:pt>
                <c:pt idx="55">
                  <c:v>73.64195528</c:v>
                </c:pt>
                <c:pt idx="56">
                  <c:v>59.3560154</c:v>
                </c:pt>
                <c:pt idx="57">
                  <c:v>63.20305004</c:v>
                </c:pt>
                <c:pt idx="58">
                  <c:v>75.57747757999999</c:v>
                </c:pt>
                <c:pt idx="59">
                  <c:v>47.4932569</c:v>
                </c:pt>
                <c:pt idx="60">
                  <c:v>48.32423268</c:v>
                </c:pt>
              </c:numCache>
            </c:numRef>
          </c:yVal>
        </c:ser>
        <c:ser>
          <c:idx val="3"/>
          <c:order val="3"/>
          <c:tx>
            <c:v>i7 (45)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TDP'!$I$4:$I$64</c:f>
              <c:numCache>
                <c:formatCode>0.0</c:formatCode>
                <c:ptCount val="61"/>
                <c:pt idx="0">
                  <c:v>130.0</c:v>
                </c:pt>
                <c:pt idx="1">
                  <c:v>130.0</c:v>
                </c:pt>
                <c:pt idx="2">
                  <c:v>130.0</c:v>
                </c:pt>
                <c:pt idx="3">
                  <c:v>130.0</c:v>
                </c:pt>
                <c:pt idx="4">
                  <c:v>130.0</c:v>
                </c:pt>
                <c:pt idx="5">
                  <c:v>130.0</c:v>
                </c:pt>
                <c:pt idx="6">
                  <c:v>130.0</c:v>
                </c:pt>
                <c:pt idx="7">
                  <c:v>130.0</c:v>
                </c:pt>
                <c:pt idx="8">
                  <c:v>130.0</c:v>
                </c:pt>
                <c:pt idx="9">
                  <c:v>130.0</c:v>
                </c:pt>
                <c:pt idx="10">
                  <c:v>130.0</c:v>
                </c:pt>
                <c:pt idx="11">
                  <c:v>130.0</c:v>
                </c:pt>
                <c:pt idx="12">
                  <c:v>130.0</c:v>
                </c:pt>
                <c:pt idx="13">
                  <c:v>130.0</c:v>
                </c:pt>
                <c:pt idx="14">
                  <c:v>130.0</c:v>
                </c:pt>
                <c:pt idx="15">
                  <c:v>130.0</c:v>
                </c:pt>
                <c:pt idx="16">
                  <c:v>130.0</c:v>
                </c:pt>
                <c:pt idx="17">
                  <c:v>130.0</c:v>
                </c:pt>
                <c:pt idx="18">
                  <c:v>130.0</c:v>
                </c:pt>
                <c:pt idx="19">
                  <c:v>130.0</c:v>
                </c:pt>
                <c:pt idx="20">
                  <c:v>130.0</c:v>
                </c:pt>
                <c:pt idx="21">
                  <c:v>130.0</c:v>
                </c:pt>
                <c:pt idx="22">
                  <c:v>130.0</c:v>
                </c:pt>
                <c:pt idx="23">
                  <c:v>130.0</c:v>
                </c:pt>
                <c:pt idx="24">
                  <c:v>130.0</c:v>
                </c:pt>
                <c:pt idx="25">
                  <c:v>130.0</c:v>
                </c:pt>
                <c:pt idx="26">
                  <c:v>130.0</c:v>
                </c:pt>
                <c:pt idx="27">
                  <c:v>130.0</c:v>
                </c:pt>
                <c:pt idx="28">
                  <c:v>130.0</c:v>
                </c:pt>
                <c:pt idx="29">
                  <c:v>130.0</c:v>
                </c:pt>
                <c:pt idx="30">
                  <c:v>130.0</c:v>
                </c:pt>
                <c:pt idx="31">
                  <c:v>130.0</c:v>
                </c:pt>
                <c:pt idx="32">
                  <c:v>130.0</c:v>
                </c:pt>
                <c:pt idx="33">
                  <c:v>130.0</c:v>
                </c:pt>
                <c:pt idx="34">
                  <c:v>130.0</c:v>
                </c:pt>
                <c:pt idx="35">
                  <c:v>130.0</c:v>
                </c:pt>
                <c:pt idx="36">
                  <c:v>130.0</c:v>
                </c:pt>
                <c:pt idx="37">
                  <c:v>130.0</c:v>
                </c:pt>
                <c:pt idx="38">
                  <c:v>130.0</c:v>
                </c:pt>
                <c:pt idx="39">
                  <c:v>130.0</c:v>
                </c:pt>
                <c:pt idx="40">
                  <c:v>130.0</c:v>
                </c:pt>
                <c:pt idx="41">
                  <c:v>130.0</c:v>
                </c:pt>
                <c:pt idx="42">
                  <c:v>130.0</c:v>
                </c:pt>
                <c:pt idx="43">
                  <c:v>130.0</c:v>
                </c:pt>
                <c:pt idx="44">
                  <c:v>130.0</c:v>
                </c:pt>
                <c:pt idx="45">
                  <c:v>130.0</c:v>
                </c:pt>
                <c:pt idx="46">
                  <c:v>130.0</c:v>
                </c:pt>
                <c:pt idx="47">
                  <c:v>130.0</c:v>
                </c:pt>
                <c:pt idx="48">
                  <c:v>130.0</c:v>
                </c:pt>
                <c:pt idx="49">
                  <c:v>130.0</c:v>
                </c:pt>
                <c:pt idx="50">
                  <c:v>130.0</c:v>
                </c:pt>
                <c:pt idx="51">
                  <c:v>130.0</c:v>
                </c:pt>
                <c:pt idx="52">
                  <c:v>130.0</c:v>
                </c:pt>
                <c:pt idx="53">
                  <c:v>130.0</c:v>
                </c:pt>
                <c:pt idx="54">
                  <c:v>130.0</c:v>
                </c:pt>
                <c:pt idx="55">
                  <c:v>130.0</c:v>
                </c:pt>
                <c:pt idx="56">
                  <c:v>130.0</c:v>
                </c:pt>
                <c:pt idx="57">
                  <c:v>130.0</c:v>
                </c:pt>
                <c:pt idx="58">
                  <c:v>130.0</c:v>
                </c:pt>
                <c:pt idx="59">
                  <c:v>130.0</c:v>
                </c:pt>
                <c:pt idx="60">
                  <c:v>130.0</c:v>
                </c:pt>
              </c:numCache>
            </c:numRef>
          </c:xVal>
          <c:yVal>
            <c:numRef>
              <c:f>'2.5 TDP'!$J$4:$J$64</c:f>
              <c:numCache>
                <c:formatCode>0.0</c:formatCode>
                <c:ptCount val="61"/>
                <c:pt idx="0">
                  <c:v>47.03593249410072</c:v>
                </c:pt>
                <c:pt idx="1">
                  <c:v>34.94974950844124</c:v>
                </c:pt>
                <c:pt idx="2">
                  <c:v>35.46995871843318</c:v>
                </c:pt>
                <c:pt idx="3">
                  <c:v>37.9685495190244</c:v>
                </c:pt>
                <c:pt idx="4">
                  <c:v>41.28035478838245</c:v>
                </c:pt>
                <c:pt idx="5">
                  <c:v>51.36284466646984</c:v>
                </c:pt>
                <c:pt idx="6">
                  <c:v>45.57868930275528</c:v>
                </c:pt>
                <c:pt idx="7">
                  <c:v>38.47132121818172</c:v>
                </c:pt>
                <c:pt idx="8">
                  <c:v>40.84445010948585</c:v>
                </c:pt>
                <c:pt idx="9">
                  <c:v>37.17995782509796</c:v>
                </c:pt>
                <c:pt idx="10">
                  <c:v>40.20496478134663</c:v>
                </c:pt>
                <c:pt idx="11">
                  <c:v>36.34628134260488</c:v>
                </c:pt>
                <c:pt idx="12">
                  <c:v>30.60917672981652</c:v>
                </c:pt>
                <c:pt idx="13">
                  <c:v>31.53407396129892</c:v>
                </c:pt>
                <c:pt idx="14">
                  <c:v>27.98506524204856</c:v>
                </c:pt>
                <c:pt idx="15">
                  <c:v>35.79578882793856</c:v>
                </c:pt>
                <c:pt idx="16">
                  <c:v>30.96330875354777</c:v>
                </c:pt>
                <c:pt idx="17">
                  <c:v>32.03482324890296</c:v>
                </c:pt>
                <c:pt idx="18">
                  <c:v>33.21610312261203</c:v>
                </c:pt>
                <c:pt idx="19">
                  <c:v>71.8492428321978</c:v>
                </c:pt>
                <c:pt idx="20">
                  <c:v>86.94906629031974</c:v>
                </c:pt>
                <c:pt idx="21">
                  <c:v>49.1833008313527</c:v>
                </c:pt>
                <c:pt idx="22">
                  <c:v>72.5542485458416</c:v>
                </c:pt>
                <c:pt idx="23">
                  <c:v>28.99597422</c:v>
                </c:pt>
                <c:pt idx="24">
                  <c:v>28.67986786</c:v>
                </c:pt>
                <c:pt idx="25">
                  <c:v>26.06959553</c:v>
                </c:pt>
                <c:pt idx="26">
                  <c:v>24.39601985</c:v>
                </c:pt>
                <c:pt idx="27">
                  <c:v>27.58984906</c:v>
                </c:pt>
                <c:pt idx="28">
                  <c:v>28.58737832</c:v>
                </c:pt>
                <c:pt idx="29">
                  <c:v>28.44928874</c:v>
                </c:pt>
                <c:pt idx="30">
                  <c:v>25.68490691</c:v>
                </c:pt>
                <c:pt idx="31">
                  <c:v>26.61873225</c:v>
                </c:pt>
                <c:pt idx="32">
                  <c:v>23.40162392</c:v>
                </c:pt>
                <c:pt idx="33">
                  <c:v>28.60455642</c:v>
                </c:pt>
                <c:pt idx="34">
                  <c:v>25.57585071</c:v>
                </c:pt>
                <c:pt idx="35">
                  <c:v>28.75840446</c:v>
                </c:pt>
                <c:pt idx="36">
                  <c:v>28.66239665</c:v>
                </c:pt>
                <c:pt idx="37">
                  <c:v>25.55438573</c:v>
                </c:pt>
                <c:pt idx="38">
                  <c:v>27.94040668</c:v>
                </c:pt>
                <c:pt idx="39">
                  <c:v>25.28362984</c:v>
                </c:pt>
                <c:pt idx="40">
                  <c:v>26.82741962</c:v>
                </c:pt>
                <c:pt idx="41">
                  <c:v>26.98933441</c:v>
                </c:pt>
                <c:pt idx="42">
                  <c:v>27.5744983</c:v>
                </c:pt>
                <c:pt idx="43">
                  <c:v>26.21932811</c:v>
                </c:pt>
                <c:pt idx="44">
                  <c:v>28.32020372</c:v>
                </c:pt>
                <c:pt idx="45">
                  <c:v>30.49211526</c:v>
                </c:pt>
                <c:pt idx="46">
                  <c:v>25.09010834</c:v>
                </c:pt>
                <c:pt idx="47">
                  <c:v>27.69936984</c:v>
                </c:pt>
                <c:pt idx="48">
                  <c:v>28.2773909</c:v>
                </c:pt>
                <c:pt idx="49">
                  <c:v>26.95335861</c:v>
                </c:pt>
                <c:pt idx="50">
                  <c:v>50.91256064</c:v>
                </c:pt>
                <c:pt idx="51">
                  <c:v>48.92757506</c:v>
                </c:pt>
                <c:pt idx="52">
                  <c:v>38.28628614</c:v>
                </c:pt>
                <c:pt idx="53">
                  <c:v>79.69385905999999</c:v>
                </c:pt>
                <c:pt idx="54">
                  <c:v>88.08635767</c:v>
                </c:pt>
                <c:pt idx="55">
                  <c:v>89.18361331</c:v>
                </c:pt>
                <c:pt idx="56">
                  <c:v>55.27392885</c:v>
                </c:pt>
                <c:pt idx="57">
                  <c:v>62.56435929</c:v>
                </c:pt>
                <c:pt idx="58">
                  <c:v>86.0823212</c:v>
                </c:pt>
                <c:pt idx="59">
                  <c:v>36.5352452</c:v>
                </c:pt>
                <c:pt idx="60">
                  <c:v>28.97401889</c:v>
                </c:pt>
              </c:numCache>
            </c:numRef>
          </c:yVal>
        </c:ser>
        <c:ser>
          <c:idx val="4"/>
          <c:order val="4"/>
          <c:tx>
            <c:v>Atom (45)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TDP'!$K$4:$K$64</c:f>
              <c:numCache>
                <c:formatCode>0.0</c:formatCode>
                <c:ptCount val="61"/>
                <c:pt idx="0">
                  <c:v>4.0</c:v>
                </c:pt>
                <c:pt idx="1">
                  <c:v>4.0</c:v>
                </c:pt>
                <c:pt idx="2">
                  <c:v>4.0</c:v>
                </c:pt>
                <c:pt idx="3">
                  <c:v>4.0</c:v>
                </c:pt>
                <c:pt idx="4">
                  <c:v>4.0</c:v>
                </c:pt>
                <c:pt idx="5">
                  <c:v>4.0</c:v>
                </c:pt>
                <c:pt idx="6">
                  <c:v>4.0</c:v>
                </c:pt>
                <c:pt idx="7">
                  <c:v>4.0</c:v>
                </c:pt>
                <c:pt idx="8">
                  <c:v>4.0</c:v>
                </c:pt>
                <c:pt idx="9">
                  <c:v>4.0</c:v>
                </c:pt>
                <c:pt idx="10">
                  <c:v>4.0</c:v>
                </c:pt>
                <c:pt idx="11">
                  <c:v>4.0</c:v>
                </c:pt>
                <c:pt idx="12">
                  <c:v>4.0</c:v>
                </c:pt>
                <c:pt idx="13">
                  <c:v>4.0</c:v>
                </c:pt>
                <c:pt idx="14">
                  <c:v>4.0</c:v>
                </c:pt>
                <c:pt idx="15">
                  <c:v>4.0</c:v>
                </c:pt>
                <c:pt idx="16">
                  <c:v>4.0</c:v>
                </c:pt>
                <c:pt idx="17">
                  <c:v>4.0</c:v>
                </c:pt>
                <c:pt idx="18">
                  <c:v>4.0</c:v>
                </c:pt>
                <c:pt idx="19">
                  <c:v>4.0</c:v>
                </c:pt>
                <c:pt idx="20">
                  <c:v>4.0</c:v>
                </c:pt>
                <c:pt idx="21">
                  <c:v>4.0</c:v>
                </c:pt>
                <c:pt idx="22">
                  <c:v>4.0</c:v>
                </c:pt>
                <c:pt idx="23">
                  <c:v>4.0</c:v>
                </c:pt>
                <c:pt idx="24">
                  <c:v>4.0</c:v>
                </c:pt>
                <c:pt idx="25">
                  <c:v>4.0</c:v>
                </c:pt>
                <c:pt idx="26">
                  <c:v>4.0</c:v>
                </c:pt>
                <c:pt idx="27">
                  <c:v>4.0</c:v>
                </c:pt>
                <c:pt idx="28">
                  <c:v>4.0</c:v>
                </c:pt>
                <c:pt idx="29">
                  <c:v>4.0</c:v>
                </c:pt>
                <c:pt idx="30">
                  <c:v>4.0</c:v>
                </c:pt>
                <c:pt idx="31">
                  <c:v>4.0</c:v>
                </c:pt>
                <c:pt idx="32">
                  <c:v>4.0</c:v>
                </c:pt>
                <c:pt idx="33">
                  <c:v>4.0</c:v>
                </c:pt>
                <c:pt idx="34">
                  <c:v>4.0</c:v>
                </c:pt>
                <c:pt idx="35">
                  <c:v>4.0</c:v>
                </c:pt>
                <c:pt idx="36">
                  <c:v>4.0</c:v>
                </c:pt>
                <c:pt idx="37">
                  <c:v>4.0</c:v>
                </c:pt>
                <c:pt idx="38">
                  <c:v>4.0</c:v>
                </c:pt>
                <c:pt idx="39">
                  <c:v>4.0</c:v>
                </c:pt>
                <c:pt idx="40">
                  <c:v>4.0</c:v>
                </c:pt>
                <c:pt idx="41">
                  <c:v>4.0</c:v>
                </c:pt>
                <c:pt idx="42">
                  <c:v>4.0</c:v>
                </c:pt>
                <c:pt idx="43">
                  <c:v>4.0</c:v>
                </c:pt>
                <c:pt idx="44">
                  <c:v>4.0</c:v>
                </c:pt>
                <c:pt idx="45">
                  <c:v>4.0</c:v>
                </c:pt>
                <c:pt idx="46">
                  <c:v>4.0</c:v>
                </c:pt>
                <c:pt idx="47">
                  <c:v>4.0</c:v>
                </c:pt>
                <c:pt idx="48">
                  <c:v>4.0</c:v>
                </c:pt>
                <c:pt idx="49">
                  <c:v>4.0</c:v>
                </c:pt>
                <c:pt idx="50">
                  <c:v>4.0</c:v>
                </c:pt>
                <c:pt idx="51">
                  <c:v>4.0</c:v>
                </c:pt>
                <c:pt idx="52">
                  <c:v>4.0</c:v>
                </c:pt>
                <c:pt idx="53">
                  <c:v>4.0</c:v>
                </c:pt>
                <c:pt idx="54">
                  <c:v>4.0</c:v>
                </c:pt>
                <c:pt idx="55">
                  <c:v>4.0</c:v>
                </c:pt>
                <c:pt idx="56">
                  <c:v>4.0</c:v>
                </c:pt>
                <c:pt idx="57">
                  <c:v>4.0</c:v>
                </c:pt>
                <c:pt idx="58">
                  <c:v>4.0</c:v>
                </c:pt>
                <c:pt idx="59">
                  <c:v>4.0</c:v>
                </c:pt>
                <c:pt idx="60">
                  <c:v>4.0</c:v>
                </c:pt>
              </c:numCache>
            </c:numRef>
          </c:xVal>
          <c:yVal>
            <c:numRef>
              <c:f>'2.5 TDP'!$L$4:$L$64</c:f>
              <c:numCache>
                <c:formatCode>0.0</c:formatCode>
                <c:ptCount val="61"/>
                <c:pt idx="0">
                  <c:v>2.196522106502663</c:v>
                </c:pt>
                <c:pt idx="1">
                  <c:v>2.32931394419109</c:v>
                </c:pt>
                <c:pt idx="2">
                  <c:v>2.283015907414461</c:v>
                </c:pt>
                <c:pt idx="3">
                  <c:v>2.369466763654287</c:v>
                </c:pt>
                <c:pt idx="4">
                  <c:v>2.368714919128768</c:v>
                </c:pt>
                <c:pt idx="5">
                  <c:v>2.423085861553431</c:v>
                </c:pt>
                <c:pt idx="6">
                  <c:v>2.371957123692373</c:v>
                </c:pt>
                <c:pt idx="7">
                  <c:v>2.396931569015207</c:v>
                </c:pt>
                <c:pt idx="8">
                  <c:v>2.353259412330466</c:v>
                </c:pt>
                <c:pt idx="9">
                  <c:v>2.325173478694706</c:v>
                </c:pt>
                <c:pt idx="10">
                  <c:v>2.4002224435928</c:v>
                </c:pt>
                <c:pt idx="11">
                  <c:v>2.294077651753869</c:v>
                </c:pt>
                <c:pt idx="12">
                  <c:v>2.175516704481299</c:v>
                </c:pt>
                <c:pt idx="13">
                  <c:v>2.283153659964184</c:v>
                </c:pt>
                <c:pt idx="14">
                  <c:v>1.943846006237611</c:v>
                </c:pt>
                <c:pt idx="15">
                  <c:v>2.332519307842173</c:v>
                </c:pt>
                <c:pt idx="16">
                  <c:v>2.230251741577012</c:v>
                </c:pt>
                <c:pt idx="17">
                  <c:v>2.2747534603526</c:v>
                </c:pt>
                <c:pt idx="18">
                  <c:v>2.253470199055475</c:v>
                </c:pt>
                <c:pt idx="19">
                  <c:v>2.482364833561012</c:v>
                </c:pt>
                <c:pt idx="20">
                  <c:v>2.552799505267052</c:v>
                </c:pt>
                <c:pt idx="21">
                  <c:v>2.295020654686297</c:v>
                </c:pt>
                <c:pt idx="22">
                  <c:v>2.415259513779798</c:v>
                </c:pt>
                <c:pt idx="23">
                  <c:v>2.336861531</c:v>
                </c:pt>
                <c:pt idx="24">
                  <c:v>2.192713743</c:v>
                </c:pt>
                <c:pt idx="25">
                  <c:v>2.285920479</c:v>
                </c:pt>
                <c:pt idx="26">
                  <c:v>1.97519168</c:v>
                </c:pt>
                <c:pt idx="27">
                  <c:v>2.28712914</c:v>
                </c:pt>
                <c:pt idx="28">
                  <c:v>2.481504208</c:v>
                </c:pt>
                <c:pt idx="29">
                  <c:v>2.284970818</c:v>
                </c:pt>
                <c:pt idx="30">
                  <c:v>2.44722053</c:v>
                </c:pt>
                <c:pt idx="31">
                  <c:v>2.295551664</c:v>
                </c:pt>
                <c:pt idx="32">
                  <c:v>2.074473648</c:v>
                </c:pt>
                <c:pt idx="33">
                  <c:v>2.155443829</c:v>
                </c:pt>
                <c:pt idx="34">
                  <c:v>2.222080749</c:v>
                </c:pt>
                <c:pt idx="35">
                  <c:v>2.167696605</c:v>
                </c:pt>
                <c:pt idx="36">
                  <c:v>2.446877216</c:v>
                </c:pt>
                <c:pt idx="37">
                  <c:v>2.114223523</c:v>
                </c:pt>
                <c:pt idx="38">
                  <c:v>2.303963474</c:v>
                </c:pt>
                <c:pt idx="39">
                  <c:v>2.123406504</c:v>
                </c:pt>
                <c:pt idx="40">
                  <c:v>2.183025549</c:v>
                </c:pt>
                <c:pt idx="41">
                  <c:v>2.365109377</c:v>
                </c:pt>
                <c:pt idx="42">
                  <c:v>2.300168326</c:v>
                </c:pt>
                <c:pt idx="43">
                  <c:v>2.153313993</c:v>
                </c:pt>
                <c:pt idx="44">
                  <c:v>2.302895505</c:v>
                </c:pt>
                <c:pt idx="45">
                  <c:v>2.41617675</c:v>
                </c:pt>
                <c:pt idx="46">
                  <c:v>2.192047847</c:v>
                </c:pt>
                <c:pt idx="47">
                  <c:v>2.39090769</c:v>
                </c:pt>
                <c:pt idx="48">
                  <c:v>2.406537221</c:v>
                </c:pt>
                <c:pt idx="49">
                  <c:v>2.513484319</c:v>
                </c:pt>
                <c:pt idx="50">
                  <c:v>2.534591647</c:v>
                </c:pt>
                <c:pt idx="51">
                  <c:v>2.531353529</c:v>
                </c:pt>
                <c:pt idx="52">
                  <c:v>2.103814274</c:v>
                </c:pt>
                <c:pt idx="53">
                  <c:v>2.729280113</c:v>
                </c:pt>
                <c:pt idx="54">
                  <c:v>2.661740029</c:v>
                </c:pt>
                <c:pt idx="55">
                  <c:v>2.530058343</c:v>
                </c:pt>
                <c:pt idx="56">
                  <c:v>2.517604475</c:v>
                </c:pt>
                <c:pt idx="57">
                  <c:v>2.56531855</c:v>
                </c:pt>
                <c:pt idx="58">
                  <c:v>2.712444001</c:v>
                </c:pt>
                <c:pt idx="59">
                  <c:v>2.492498199</c:v>
                </c:pt>
                <c:pt idx="60">
                  <c:v>2.539515229</c:v>
                </c:pt>
              </c:numCache>
            </c:numRef>
          </c:yVal>
        </c:ser>
        <c:ser>
          <c:idx val="5"/>
          <c:order val="5"/>
          <c:tx>
            <c:v>C2D (45)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TDP'!$M$4:$M$64</c:f>
              <c:numCache>
                <c:formatCode>0.0</c:formatCode>
                <c:ptCount val="61"/>
                <c:pt idx="0">
                  <c:v>65.0</c:v>
                </c:pt>
                <c:pt idx="1">
                  <c:v>65.0</c:v>
                </c:pt>
                <c:pt idx="2">
                  <c:v>65.0</c:v>
                </c:pt>
                <c:pt idx="3">
                  <c:v>65.0</c:v>
                </c:pt>
                <c:pt idx="4">
                  <c:v>65.0</c:v>
                </c:pt>
                <c:pt idx="5">
                  <c:v>65.0</c:v>
                </c:pt>
                <c:pt idx="6">
                  <c:v>65.0</c:v>
                </c:pt>
                <c:pt idx="7">
                  <c:v>65.0</c:v>
                </c:pt>
                <c:pt idx="8">
                  <c:v>65.0</c:v>
                </c:pt>
                <c:pt idx="9">
                  <c:v>65.0</c:v>
                </c:pt>
                <c:pt idx="10">
                  <c:v>65.0</c:v>
                </c:pt>
                <c:pt idx="11">
                  <c:v>65.0</c:v>
                </c:pt>
                <c:pt idx="12">
                  <c:v>65.0</c:v>
                </c:pt>
                <c:pt idx="13">
                  <c:v>65.0</c:v>
                </c:pt>
                <c:pt idx="14">
                  <c:v>65.0</c:v>
                </c:pt>
                <c:pt idx="15">
                  <c:v>65.0</c:v>
                </c:pt>
                <c:pt idx="16">
                  <c:v>65.0</c:v>
                </c:pt>
                <c:pt idx="17">
                  <c:v>65.0</c:v>
                </c:pt>
                <c:pt idx="18">
                  <c:v>65.0</c:v>
                </c:pt>
                <c:pt idx="19">
                  <c:v>65.0</c:v>
                </c:pt>
                <c:pt idx="20">
                  <c:v>65.0</c:v>
                </c:pt>
                <c:pt idx="21">
                  <c:v>65.0</c:v>
                </c:pt>
                <c:pt idx="22">
                  <c:v>65.0</c:v>
                </c:pt>
                <c:pt idx="23">
                  <c:v>65.0</c:v>
                </c:pt>
                <c:pt idx="24">
                  <c:v>65.0</c:v>
                </c:pt>
                <c:pt idx="25">
                  <c:v>65.0</c:v>
                </c:pt>
                <c:pt idx="26">
                  <c:v>65.0</c:v>
                </c:pt>
                <c:pt idx="27">
                  <c:v>65.0</c:v>
                </c:pt>
                <c:pt idx="28">
                  <c:v>65.0</c:v>
                </c:pt>
                <c:pt idx="29">
                  <c:v>65.0</c:v>
                </c:pt>
                <c:pt idx="30">
                  <c:v>65.0</c:v>
                </c:pt>
                <c:pt idx="31">
                  <c:v>65.0</c:v>
                </c:pt>
                <c:pt idx="32">
                  <c:v>65.0</c:v>
                </c:pt>
                <c:pt idx="33">
                  <c:v>65.0</c:v>
                </c:pt>
                <c:pt idx="34">
                  <c:v>65.0</c:v>
                </c:pt>
                <c:pt idx="35">
                  <c:v>65.0</c:v>
                </c:pt>
                <c:pt idx="36">
                  <c:v>65.0</c:v>
                </c:pt>
                <c:pt idx="37">
                  <c:v>65.0</c:v>
                </c:pt>
                <c:pt idx="38">
                  <c:v>65.0</c:v>
                </c:pt>
                <c:pt idx="39">
                  <c:v>65.0</c:v>
                </c:pt>
                <c:pt idx="40">
                  <c:v>65.0</c:v>
                </c:pt>
                <c:pt idx="41">
                  <c:v>65.0</c:v>
                </c:pt>
                <c:pt idx="42">
                  <c:v>65.0</c:v>
                </c:pt>
                <c:pt idx="43">
                  <c:v>65.0</c:v>
                </c:pt>
                <c:pt idx="44">
                  <c:v>65.0</c:v>
                </c:pt>
                <c:pt idx="45">
                  <c:v>65.0</c:v>
                </c:pt>
                <c:pt idx="46">
                  <c:v>65.0</c:v>
                </c:pt>
                <c:pt idx="47">
                  <c:v>65.0</c:v>
                </c:pt>
                <c:pt idx="48">
                  <c:v>65.0</c:v>
                </c:pt>
                <c:pt idx="49">
                  <c:v>65.0</c:v>
                </c:pt>
                <c:pt idx="50">
                  <c:v>65.0</c:v>
                </c:pt>
                <c:pt idx="51">
                  <c:v>65.0</c:v>
                </c:pt>
                <c:pt idx="52">
                  <c:v>65.0</c:v>
                </c:pt>
                <c:pt idx="53">
                  <c:v>65.0</c:v>
                </c:pt>
                <c:pt idx="54">
                  <c:v>65.0</c:v>
                </c:pt>
                <c:pt idx="55">
                  <c:v>65.0</c:v>
                </c:pt>
                <c:pt idx="56">
                  <c:v>65.0</c:v>
                </c:pt>
                <c:pt idx="57">
                  <c:v>65.0</c:v>
                </c:pt>
                <c:pt idx="58">
                  <c:v>65.0</c:v>
                </c:pt>
                <c:pt idx="59">
                  <c:v>65.0</c:v>
                </c:pt>
                <c:pt idx="60">
                  <c:v>65.0</c:v>
                </c:pt>
              </c:numCache>
            </c:numRef>
          </c:xVal>
          <c:yVal>
            <c:numRef>
              <c:f>'2.5 TDP'!$N$4:$N$64</c:f>
              <c:numCache>
                <c:formatCode>0.0</c:formatCode>
                <c:ptCount val="61"/>
                <c:pt idx="0">
                  <c:v>20.00594322358073</c:v>
                </c:pt>
                <c:pt idx="1">
                  <c:v>20.59462015991535</c:v>
                </c:pt>
                <c:pt idx="2">
                  <c:v>23.54450962003143</c:v>
                </c:pt>
                <c:pt idx="3">
                  <c:v>19.89917129001342</c:v>
                </c:pt>
                <c:pt idx="4">
                  <c:v>20.48410699765511</c:v>
                </c:pt>
                <c:pt idx="5">
                  <c:v>17.67410700166121</c:v>
                </c:pt>
                <c:pt idx="6">
                  <c:v>21.76821446735176</c:v>
                </c:pt>
                <c:pt idx="7">
                  <c:v>18.01051610893124</c:v>
                </c:pt>
                <c:pt idx="8">
                  <c:v>15.79433130006232</c:v>
                </c:pt>
                <c:pt idx="9">
                  <c:v>22.1416747432228</c:v>
                </c:pt>
                <c:pt idx="10">
                  <c:v>24.51705949649399</c:v>
                </c:pt>
                <c:pt idx="11">
                  <c:v>21.60399973709865</c:v>
                </c:pt>
                <c:pt idx="12">
                  <c:v>20.04983310402757</c:v>
                </c:pt>
                <c:pt idx="13">
                  <c:v>20.92184930088719</c:v>
                </c:pt>
                <c:pt idx="14">
                  <c:v>19.99414114369726</c:v>
                </c:pt>
                <c:pt idx="15">
                  <c:v>19.91468707368972</c:v>
                </c:pt>
                <c:pt idx="16">
                  <c:v>22.65351058617383</c:v>
                </c:pt>
                <c:pt idx="17">
                  <c:v>19.27631844848124</c:v>
                </c:pt>
                <c:pt idx="18">
                  <c:v>17.76003164292875</c:v>
                </c:pt>
                <c:pt idx="19">
                  <c:v>22.10555992617507</c:v>
                </c:pt>
                <c:pt idx="20">
                  <c:v>22.80418661218931</c:v>
                </c:pt>
                <c:pt idx="21">
                  <c:v>26.75730376710347</c:v>
                </c:pt>
                <c:pt idx="22">
                  <c:v>23.54821362885276</c:v>
                </c:pt>
                <c:pt idx="23">
                  <c:v>18.49271773</c:v>
                </c:pt>
                <c:pt idx="24">
                  <c:v>18.5925876</c:v>
                </c:pt>
                <c:pt idx="25">
                  <c:v>18.42787468</c:v>
                </c:pt>
                <c:pt idx="26">
                  <c:v>19.1253892</c:v>
                </c:pt>
                <c:pt idx="27">
                  <c:v>17.83997675</c:v>
                </c:pt>
                <c:pt idx="28">
                  <c:v>19.07703676</c:v>
                </c:pt>
                <c:pt idx="29">
                  <c:v>17.99318201</c:v>
                </c:pt>
                <c:pt idx="30">
                  <c:v>20.4588714</c:v>
                </c:pt>
                <c:pt idx="31">
                  <c:v>17.84321745</c:v>
                </c:pt>
                <c:pt idx="32">
                  <c:v>18.1739807</c:v>
                </c:pt>
                <c:pt idx="33">
                  <c:v>18.76501109</c:v>
                </c:pt>
                <c:pt idx="34">
                  <c:v>19.09937605</c:v>
                </c:pt>
                <c:pt idx="35">
                  <c:v>18.51649017</c:v>
                </c:pt>
                <c:pt idx="36">
                  <c:v>20.69986004</c:v>
                </c:pt>
                <c:pt idx="37">
                  <c:v>19.74261531</c:v>
                </c:pt>
                <c:pt idx="38">
                  <c:v>19.19515178</c:v>
                </c:pt>
                <c:pt idx="39">
                  <c:v>19.87458233</c:v>
                </c:pt>
                <c:pt idx="40">
                  <c:v>21.05080516</c:v>
                </c:pt>
                <c:pt idx="41">
                  <c:v>19.03044963</c:v>
                </c:pt>
                <c:pt idx="42">
                  <c:v>18.62677381</c:v>
                </c:pt>
                <c:pt idx="43">
                  <c:v>18.8727135</c:v>
                </c:pt>
                <c:pt idx="44">
                  <c:v>18.01811842</c:v>
                </c:pt>
                <c:pt idx="45">
                  <c:v>20.54988192</c:v>
                </c:pt>
                <c:pt idx="46">
                  <c:v>20.13636258</c:v>
                </c:pt>
                <c:pt idx="47">
                  <c:v>18.78703565</c:v>
                </c:pt>
                <c:pt idx="48">
                  <c:v>19.18757974</c:v>
                </c:pt>
                <c:pt idx="49">
                  <c:v>20.38026875</c:v>
                </c:pt>
                <c:pt idx="50">
                  <c:v>20.07895623</c:v>
                </c:pt>
                <c:pt idx="51">
                  <c:v>18.45867419</c:v>
                </c:pt>
                <c:pt idx="52">
                  <c:v>16.89525404</c:v>
                </c:pt>
                <c:pt idx="53">
                  <c:v>23.76994612</c:v>
                </c:pt>
                <c:pt idx="54">
                  <c:v>26.4643807</c:v>
                </c:pt>
                <c:pt idx="55">
                  <c:v>25.92684434</c:v>
                </c:pt>
                <c:pt idx="56">
                  <c:v>20.65165304</c:v>
                </c:pt>
                <c:pt idx="57">
                  <c:v>21.53345358</c:v>
                </c:pt>
                <c:pt idx="58">
                  <c:v>25.82293295</c:v>
                </c:pt>
                <c:pt idx="59">
                  <c:v>16.08902984</c:v>
                </c:pt>
                <c:pt idx="60">
                  <c:v>16.77123865</c:v>
                </c:pt>
              </c:numCache>
            </c:numRef>
          </c:yVal>
        </c:ser>
        <c:ser>
          <c:idx val="6"/>
          <c:order val="6"/>
          <c:tx>
            <c:v>AtomD (45)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TDP'!$O$4:$O$64</c:f>
              <c:numCache>
                <c:formatCode>0.0</c:formatCode>
                <c:ptCount val="61"/>
                <c:pt idx="0">
                  <c:v>13.0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13.0</c:v>
                </c:pt>
                <c:pt idx="5">
                  <c:v>13.0</c:v>
                </c:pt>
                <c:pt idx="6">
                  <c:v>13.0</c:v>
                </c:pt>
                <c:pt idx="7">
                  <c:v>13.0</c:v>
                </c:pt>
                <c:pt idx="8">
                  <c:v>13.0</c:v>
                </c:pt>
                <c:pt idx="9">
                  <c:v>13.0</c:v>
                </c:pt>
                <c:pt idx="10">
                  <c:v>13.0</c:v>
                </c:pt>
                <c:pt idx="11">
                  <c:v>13.0</c:v>
                </c:pt>
                <c:pt idx="12">
                  <c:v>13.0</c:v>
                </c:pt>
                <c:pt idx="13">
                  <c:v>13.0</c:v>
                </c:pt>
                <c:pt idx="14">
                  <c:v>13.0</c:v>
                </c:pt>
                <c:pt idx="15">
                  <c:v>13.0</c:v>
                </c:pt>
                <c:pt idx="16">
                  <c:v>13.0</c:v>
                </c:pt>
                <c:pt idx="17">
                  <c:v>13.0</c:v>
                </c:pt>
                <c:pt idx="18">
                  <c:v>13.0</c:v>
                </c:pt>
                <c:pt idx="19">
                  <c:v>13.0</c:v>
                </c:pt>
                <c:pt idx="20">
                  <c:v>13.0</c:v>
                </c:pt>
                <c:pt idx="21">
                  <c:v>13.0</c:v>
                </c:pt>
                <c:pt idx="22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13.0</c:v>
                </c:pt>
                <c:pt idx="28">
                  <c:v>13.0</c:v>
                </c:pt>
                <c:pt idx="29">
                  <c:v>13.0</c:v>
                </c:pt>
                <c:pt idx="30">
                  <c:v>13.0</c:v>
                </c:pt>
                <c:pt idx="31">
                  <c:v>13.0</c:v>
                </c:pt>
                <c:pt idx="32">
                  <c:v>13.0</c:v>
                </c:pt>
                <c:pt idx="33">
                  <c:v>13.0</c:v>
                </c:pt>
                <c:pt idx="34">
                  <c:v>13.0</c:v>
                </c:pt>
                <c:pt idx="35">
                  <c:v>13.0</c:v>
                </c:pt>
                <c:pt idx="36">
                  <c:v>13.0</c:v>
                </c:pt>
                <c:pt idx="37">
                  <c:v>13.0</c:v>
                </c:pt>
                <c:pt idx="38">
                  <c:v>13.0</c:v>
                </c:pt>
                <c:pt idx="39">
                  <c:v>13.0</c:v>
                </c:pt>
                <c:pt idx="40">
                  <c:v>13.0</c:v>
                </c:pt>
                <c:pt idx="41">
                  <c:v>13.0</c:v>
                </c:pt>
                <c:pt idx="42">
                  <c:v>13.0</c:v>
                </c:pt>
                <c:pt idx="43">
                  <c:v>13.0</c:v>
                </c:pt>
                <c:pt idx="44">
                  <c:v>13.0</c:v>
                </c:pt>
                <c:pt idx="45">
                  <c:v>13.0</c:v>
                </c:pt>
                <c:pt idx="46">
                  <c:v>13.0</c:v>
                </c:pt>
                <c:pt idx="47">
                  <c:v>13.0</c:v>
                </c:pt>
                <c:pt idx="48">
                  <c:v>13.0</c:v>
                </c:pt>
                <c:pt idx="49">
                  <c:v>13.0</c:v>
                </c:pt>
                <c:pt idx="50">
                  <c:v>13.0</c:v>
                </c:pt>
                <c:pt idx="51">
                  <c:v>13.0</c:v>
                </c:pt>
                <c:pt idx="52">
                  <c:v>13.0</c:v>
                </c:pt>
                <c:pt idx="53">
                  <c:v>13.0</c:v>
                </c:pt>
                <c:pt idx="54">
                  <c:v>13.0</c:v>
                </c:pt>
                <c:pt idx="55">
                  <c:v>13.0</c:v>
                </c:pt>
                <c:pt idx="56">
                  <c:v>13.0</c:v>
                </c:pt>
                <c:pt idx="57">
                  <c:v>13.0</c:v>
                </c:pt>
                <c:pt idx="58">
                  <c:v>13.0</c:v>
                </c:pt>
                <c:pt idx="59">
                  <c:v>13.0</c:v>
                </c:pt>
                <c:pt idx="60">
                  <c:v>13.0</c:v>
                </c:pt>
              </c:numCache>
            </c:numRef>
          </c:xVal>
          <c:yVal>
            <c:numRef>
              <c:f>'2.5 TDP'!$P$4:$P$64</c:f>
              <c:numCache>
                <c:formatCode>0.0</c:formatCode>
                <c:ptCount val="61"/>
                <c:pt idx="0">
                  <c:v>4.381505197767612</c:v>
                </c:pt>
                <c:pt idx="1">
                  <c:v>4.421915499925533</c:v>
                </c:pt>
                <c:pt idx="2">
                  <c:v>4.444619069891552</c:v>
                </c:pt>
                <c:pt idx="3">
                  <c:v>4.592994591576192</c:v>
                </c:pt>
                <c:pt idx="4">
                  <c:v>4.779852909065943</c:v>
                </c:pt>
                <c:pt idx="5">
                  <c:v>4.943715470162795</c:v>
                </c:pt>
                <c:pt idx="6">
                  <c:v>4.85731543556026</c:v>
                </c:pt>
                <c:pt idx="7">
                  <c:v>4.576589992185443</c:v>
                </c:pt>
                <c:pt idx="8">
                  <c:v>4.756774082994648</c:v>
                </c:pt>
                <c:pt idx="9">
                  <c:v>4.551733291670112</c:v>
                </c:pt>
                <c:pt idx="10">
                  <c:v>4.945968884150046</c:v>
                </c:pt>
                <c:pt idx="11">
                  <c:v>4.335962300439714</c:v>
                </c:pt>
                <c:pt idx="12">
                  <c:v>4.022920431198086</c:v>
                </c:pt>
                <c:pt idx="13">
                  <c:v>4.313825254865623</c:v>
                </c:pt>
                <c:pt idx="14">
                  <c:v>3.90654913836356</c:v>
                </c:pt>
                <c:pt idx="15">
                  <c:v>4.504739254628941</c:v>
                </c:pt>
                <c:pt idx="16">
                  <c:v>4.068975474462597</c:v>
                </c:pt>
                <c:pt idx="17">
                  <c:v>4.499429671176905</c:v>
                </c:pt>
                <c:pt idx="18">
                  <c:v>4.421539790110087</c:v>
                </c:pt>
                <c:pt idx="19">
                  <c:v>5.46324716989755</c:v>
                </c:pt>
                <c:pt idx="20">
                  <c:v>5.622638516527623</c:v>
                </c:pt>
                <c:pt idx="21">
                  <c:v>4.84679045128286</c:v>
                </c:pt>
                <c:pt idx="22">
                  <c:v>5.346655822165048</c:v>
                </c:pt>
                <c:pt idx="23">
                  <c:v>3.698631494</c:v>
                </c:pt>
                <c:pt idx="24">
                  <c:v>3.610017388</c:v>
                </c:pt>
                <c:pt idx="25">
                  <c:v>3.687766767</c:v>
                </c:pt>
                <c:pt idx="26">
                  <c:v>3.440029561</c:v>
                </c:pt>
                <c:pt idx="27">
                  <c:v>3.640154002</c:v>
                </c:pt>
                <c:pt idx="28">
                  <c:v>3.831418293</c:v>
                </c:pt>
                <c:pt idx="29">
                  <c:v>3.628964205</c:v>
                </c:pt>
                <c:pt idx="30">
                  <c:v>3.841340497</c:v>
                </c:pt>
                <c:pt idx="31">
                  <c:v>3.646880788</c:v>
                </c:pt>
                <c:pt idx="32">
                  <c:v>3.526789484</c:v>
                </c:pt>
                <c:pt idx="33">
                  <c:v>3.585861748</c:v>
                </c:pt>
                <c:pt idx="34">
                  <c:v>3.611501698</c:v>
                </c:pt>
                <c:pt idx="35">
                  <c:v>3.503326867</c:v>
                </c:pt>
                <c:pt idx="36">
                  <c:v>3.861644016</c:v>
                </c:pt>
                <c:pt idx="37">
                  <c:v>3.484531001</c:v>
                </c:pt>
                <c:pt idx="38">
                  <c:v>3.645459825</c:v>
                </c:pt>
                <c:pt idx="39">
                  <c:v>3.481506771</c:v>
                </c:pt>
                <c:pt idx="40">
                  <c:v>3.576647101</c:v>
                </c:pt>
                <c:pt idx="41">
                  <c:v>3.685861081</c:v>
                </c:pt>
                <c:pt idx="42">
                  <c:v>3.651515255</c:v>
                </c:pt>
                <c:pt idx="43">
                  <c:v>3.608173587</c:v>
                </c:pt>
                <c:pt idx="44">
                  <c:v>3.626113402</c:v>
                </c:pt>
                <c:pt idx="45">
                  <c:v>3.757434342</c:v>
                </c:pt>
                <c:pt idx="46">
                  <c:v>3.626015624</c:v>
                </c:pt>
                <c:pt idx="47">
                  <c:v>3.737915648</c:v>
                </c:pt>
                <c:pt idx="48">
                  <c:v>3.867489645</c:v>
                </c:pt>
                <c:pt idx="49">
                  <c:v>3.875411132</c:v>
                </c:pt>
                <c:pt idx="50">
                  <c:v>5.249258022</c:v>
                </c:pt>
                <c:pt idx="51">
                  <c:v>5.208746338</c:v>
                </c:pt>
                <c:pt idx="52">
                  <c:v>4.318549976</c:v>
                </c:pt>
                <c:pt idx="53">
                  <c:v>5.763779147</c:v>
                </c:pt>
                <c:pt idx="54">
                  <c:v>5.768547539</c:v>
                </c:pt>
                <c:pt idx="55">
                  <c:v>5.523421795</c:v>
                </c:pt>
                <c:pt idx="56">
                  <c:v>5.082025463</c:v>
                </c:pt>
                <c:pt idx="57">
                  <c:v>5.337715532</c:v>
                </c:pt>
                <c:pt idx="58">
                  <c:v>5.936317105</c:v>
                </c:pt>
                <c:pt idx="59">
                  <c:v>5.05990792</c:v>
                </c:pt>
                <c:pt idx="60">
                  <c:v>5.240835236</c:v>
                </c:pt>
              </c:numCache>
            </c:numRef>
          </c:yVal>
        </c:ser>
        <c:ser>
          <c:idx val="7"/>
          <c:order val="7"/>
          <c:tx>
            <c:v>i5 (32)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TDP'!$Q$4:$Q$64</c:f>
              <c:numCache>
                <c:formatCode>0.0</c:formatCode>
                <c:ptCount val="61"/>
                <c:pt idx="0">
                  <c:v>73.0</c:v>
                </c:pt>
                <c:pt idx="1">
                  <c:v>73.0</c:v>
                </c:pt>
                <c:pt idx="2">
                  <c:v>73.0</c:v>
                </c:pt>
                <c:pt idx="3">
                  <c:v>73.0</c:v>
                </c:pt>
                <c:pt idx="4">
                  <c:v>73.0</c:v>
                </c:pt>
                <c:pt idx="5">
                  <c:v>73.0</c:v>
                </c:pt>
                <c:pt idx="6">
                  <c:v>73.0</c:v>
                </c:pt>
                <c:pt idx="7">
                  <c:v>73.0</c:v>
                </c:pt>
                <c:pt idx="8">
                  <c:v>73.0</c:v>
                </c:pt>
                <c:pt idx="9">
                  <c:v>73.0</c:v>
                </c:pt>
                <c:pt idx="10">
                  <c:v>73.0</c:v>
                </c:pt>
                <c:pt idx="11">
                  <c:v>73.0</c:v>
                </c:pt>
                <c:pt idx="12">
                  <c:v>73.0</c:v>
                </c:pt>
                <c:pt idx="13">
                  <c:v>73.0</c:v>
                </c:pt>
                <c:pt idx="14">
                  <c:v>73.0</c:v>
                </c:pt>
                <c:pt idx="15">
                  <c:v>73.0</c:v>
                </c:pt>
                <c:pt idx="16">
                  <c:v>73.0</c:v>
                </c:pt>
                <c:pt idx="17">
                  <c:v>73.0</c:v>
                </c:pt>
                <c:pt idx="18">
                  <c:v>73.0</c:v>
                </c:pt>
                <c:pt idx="19">
                  <c:v>73.0</c:v>
                </c:pt>
                <c:pt idx="20">
                  <c:v>73.0</c:v>
                </c:pt>
                <c:pt idx="21">
                  <c:v>73.0</c:v>
                </c:pt>
                <c:pt idx="22">
                  <c:v>73.0</c:v>
                </c:pt>
                <c:pt idx="23">
                  <c:v>73.0</c:v>
                </c:pt>
                <c:pt idx="24">
                  <c:v>73.0</c:v>
                </c:pt>
                <c:pt idx="25">
                  <c:v>73.0</c:v>
                </c:pt>
                <c:pt idx="26">
                  <c:v>73.0</c:v>
                </c:pt>
                <c:pt idx="27">
                  <c:v>73.0</c:v>
                </c:pt>
                <c:pt idx="28">
                  <c:v>73.0</c:v>
                </c:pt>
                <c:pt idx="29">
                  <c:v>73.0</c:v>
                </c:pt>
                <c:pt idx="30">
                  <c:v>73.0</c:v>
                </c:pt>
                <c:pt idx="31">
                  <c:v>73.0</c:v>
                </c:pt>
                <c:pt idx="32">
                  <c:v>73.0</c:v>
                </c:pt>
                <c:pt idx="33">
                  <c:v>73.0</c:v>
                </c:pt>
                <c:pt idx="34">
                  <c:v>73.0</c:v>
                </c:pt>
                <c:pt idx="35">
                  <c:v>73.0</c:v>
                </c:pt>
                <c:pt idx="36">
                  <c:v>73.0</c:v>
                </c:pt>
                <c:pt idx="37">
                  <c:v>73.0</c:v>
                </c:pt>
                <c:pt idx="38">
                  <c:v>73.0</c:v>
                </c:pt>
                <c:pt idx="39">
                  <c:v>73.0</c:v>
                </c:pt>
                <c:pt idx="40">
                  <c:v>73.0</c:v>
                </c:pt>
                <c:pt idx="41">
                  <c:v>73.0</c:v>
                </c:pt>
                <c:pt idx="42">
                  <c:v>73.0</c:v>
                </c:pt>
                <c:pt idx="43">
                  <c:v>73.0</c:v>
                </c:pt>
                <c:pt idx="44">
                  <c:v>73.0</c:v>
                </c:pt>
                <c:pt idx="45">
                  <c:v>73.0</c:v>
                </c:pt>
                <c:pt idx="46">
                  <c:v>73.0</c:v>
                </c:pt>
                <c:pt idx="47">
                  <c:v>73.0</c:v>
                </c:pt>
                <c:pt idx="48">
                  <c:v>73.0</c:v>
                </c:pt>
                <c:pt idx="49">
                  <c:v>73.0</c:v>
                </c:pt>
                <c:pt idx="50">
                  <c:v>73.0</c:v>
                </c:pt>
                <c:pt idx="51">
                  <c:v>73.0</c:v>
                </c:pt>
                <c:pt idx="52">
                  <c:v>73.0</c:v>
                </c:pt>
                <c:pt idx="53">
                  <c:v>73.0</c:v>
                </c:pt>
                <c:pt idx="54">
                  <c:v>73.0</c:v>
                </c:pt>
                <c:pt idx="55">
                  <c:v>73.0</c:v>
                </c:pt>
                <c:pt idx="56">
                  <c:v>73.0</c:v>
                </c:pt>
                <c:pt idx="57">
                  <c:v>73.0</c:v>
                </c:pt>
                <c:pt idx="58">
                  <c:v>73.0</c:v>
                </c:pt>
                <c:pt idx="59">
                  <c:v>73.0</c:v>
                </c:pt>
                <c:pt idx="60">
                  <c:v>73.0</c:v>
                </c:pt>
              </c:numCache>
            </c:numRef>
          </c:xVal>
          <c:yVal>
            <c:numRef>
              <c:f>'2.5 TDP'!$R$4:$R$64</c:f>
              <c:numCache>
                <c:formatCode>0.0</c:formatCode>
                <c:ptCount val="61"/>
                <c:pt idx="0">
                  <c:v>24.66701016317724</c:v>
                </c:pt>
                <c:pt idx="1">
                  <c:v>23.62754023816254</c:v>
                </c:pt>
                <c:pt idx="2">
                  <c:v>21.21534254156986</c:v>
                </c:pt>
                <c:pt idx="3">
                  <c:v>26.20722293993319</c:v>
                </c:pt>
                <c:pt idx="4">
                  <c:v>27.01976764402486</c:v>
                </c:pt>
                <c:pt idx="5">
                  <c:v>29.22862289109644</c:v>
                </c:pt>
                <c:pt idx="6">
                  <c:v>25.80899878629913</c:v>
                </c:pt>
                <c:pt idx="7">
                  <c:v>26.12703254748684</c:v>
                </c:pt>
                <c:pt idx="8">
                  <c:v>27.83385536342328</c:v>
                </c:pt>
                <c:pt idx="9">
                  <c:v>25.6585089807059</c:v>
                </c:pt>
                <c:pt idx="10">
                  <c:v>29.65406733899806</c:v>
                </c:pt>
                <c:pt idx="11">
                  <c:v>24.89613143098184</c:v>
                </c:pt>
                <c:pt idx="12">
                  <c:v>20.05404391693161</c:v>
                </c:pt>
                <c:pt idx="13">
                  <c:v>22.74037435942012</c:v>
                </c:pt>
                <c:pt idx="14">
                  <c:v>17.18065919774883</c:v>
                </c:pt>
                <c:pt idx="15">
                  <c:v>25.11635585458128</c:v>
                </c:pt>
                <c:pt idx="16">
                  <c:v>21.22949743948053</c:v>
                </c:pt>
                <c:pt idx="17">
                  <c:v>26.91012655787706</c:v>
                </c:pt>
                <c:pt idx="18">
                  <c:v>20.9793118651309</c:v>
                </c:pt>
                <c:pt idx="19">
                  <c:v>32.04005763959985</c:v>
                </c:pt>
                <c:pt idx="20">
                  <c:v>36.80132680139069</c:v>
                </c:pt>
                <c:pt idx="21">
                  <c:v>25.40898115835838</c:v>
                </c:pt>
                <c:pt idx="22">
                  <c:v>32.37193016949284</c:v>
                </c:pt>
                <c:pt idx="23">
                  <c:v>20.78200024</c:v>
                </c:pt>
                <c:pt idx="24">
                  <c:v>19.71899019</c:v>
                </c:pt>
                <c:pt idx="25">
                  <c:v>18.20522981</c:v>
                </c:pt>
                <c:pt idx="26">
                  <c:v>17.19260834</c:v>
                </c:pt>
                <c:pt idx="27">
                  <c:v>20.03256207</c:v>
                </c:pt>
                <c:pt idx="28">
                  <c:v>20.60572415</c:v>
                </c:pt>
                <c:pt idx="29">
                  <c:v>20.33987842</c:v>
                </c:pt>
                <c:pt idx="30">
                  <c:v>19.38118864</c:v>
                </c:pt>
                <c:pt idx="31">
                  <c:v>20.34730212</c:v>
                </c:pt>
                <c:pt idx="32">
                  <c:v>16.54166236</c:v>
                </c:pt>
                <c:pt idx="33">
                  <c:v>19.42784006</c:v>
                </c:pt>
                <c:pt idx="34">
                  <c:v>18.14759617</c:v>
                </c:pt>
                <c:pt idx="35">
                  <c:v>21.73543823</c:v>
                </c:pt>
                <c:pt idx="36">
                  <c:v>19.99644418</c:v>
                </c:pt>
                <c:pt idx="37">
                  <c:v>19.0405496</c:v>
                </c:pt>
                <c:pt idx="38">
                  <c:v>20.76727843</c:v>
                </c:pt>
                <c:pt idx="39">
                  <c:v>18.41158619</c:v>
                </c:pt>
                <c:pt idx="40">
                  <c:v>18.85061971</c:v>
                </c:pt>
                <c:pt idx="41">
                  <c:v>20.88922736</c:v>
                </c:pt>
                <c:pt idx="42">
                  <c:v>20.02230543</c:v>
                </c:pt>
                <c:pt idx="43">
                  <c:v>17.55059573</c:v>
                </c:pt>
                <c:pt idx="44">
                  <c:v>20.44038702</c:v>
                </c:pt>
                <c:pt idx="45">
                  <c:v>22.17635734</c:v>
                </c:pt>
                <c:pt idx="46">
                  <c:v>17.9526694</c:v>
                </c:pt>
                <c:pt idx="47">
                  <c:v>20.55307619</c:v>
                </c:pt>
                <c:pt idx="48">
                  <c:v>19.65212903</c:v>
                </c:pt>
                <c:pt idx="49">
                  <c:v>19.20513118</c:v>
                </c:pt>
                <c:pt idx="50">
                  <c:v>28.26456572</c:v>
                </c:pt>
                <c:pt idx="51">
                  <c:v>25.80922538</c:v>
                </c:pt>
                <c:pt idx="52">
                  <c:v>20.11980012</c:v>
                </c:pt>
                <c:pt idx="53">
                  <c:v>34.9830795</c:v>
                </c:pt>
                <c:pt idx="54">
                  <c:v>37.23941019</c:v>
                </c:pt>
                <c:pt idx="55">
                  <c:v>37.68624151</c:v>
                </c:pt>
                <c:pt idx="56">
                  <c:v>28.26582965</c:v>
                </c:pt>
                <c:pt idx="57">
                  <c:v>26.76429985</c:v>
                </c:pt>
                <c:pt idx="58">
                  <c:v>38.19374569</c:v>
                </c:pt>
                <c:pt idx="59">
                  <c:v>22.94322589</c:v>
                </c:pt>
                <c:pt idx="60">
                  <c:v>20.67939799</c:v>
                </c:pt>
              </c:numCache>
            </c:numRef>
          </c:yVal>
        </c:ser>
        <c:axId val="628773880"/>
        <c:axId val="629583128"/>
      </c:scatterChart>
      <c:valAx>
        <c:axId val="628773880"/>
        <c:scaling>
          <c:logBase val="10.0"/>
          <c:orientation val="minMax"/>
          <c:max val="200.0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TDP (W) (log)</a:t>
                </a:r>
              </a:p>
            </c:rich>
          </c:tx>
          <c:layout/>
        </c:title>
        <c:numFmt formatCode="0.0" sourceLinked="1"/>
        <c:tickLblPos val="nextTo"/>
        <c:crossAx val="629583128"/>
        <c:crosses val="autoZero"/>
        <c:crossBetween val="midCat"/>
      </c:valAx>
      <c:valAx>
        <c:axId val="629583128"/>
        <c:scaling>
          <c:logBase val="10.0"/>
          <c:orientation val="minMax"/>
          <c:max val="200.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Measured Power (W) (log)</a:t>
                </a:r>
              </a:p>
            </c:rich>
          </c:tx>
          <c:layout/>
        </c:title>
        <c:numFmt formatCode="0.0" sourceLinked="1"/>
        <c:tickLblPos val="nextTo"/>
        <c:crossAx val="628773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9875984251968"/>
          <c:y val="0.0725386410032079"/>
          <c:w val="0.182346237970254"/>
          <c:h val="0.683626421697288"/>
        </c:manualLayout>
      </c:layout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lineMarker"/>
        <c:ser>
          <c:idx val="0"/>
          <c:order val="0"/>
          <c:tx>
            <c:v>P4 (130)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TDP'!$C$4:$C$64</c:f>
              <c:numCache>
                <c:formatCode>0.0</c:formatCode>
                <c:ptCount val="61"/>
                <c:pt idx="0">
                  <c:v>66.2</c:v>
                </c:pt>
                <c:pt idx="1">
                  <c:v>66.2</c:v>
                </c:pt>
                <c:pt idx="2">
                  <c:v>66.2</c:v>
                </c:pt>
                <c:pt idx="3">
                  <c:v>66.2</c:v>
                </c:pt>
                <c:pt idx="4">
                  <c:v>66.2</c:v>
                </c:pt>
                <c:pt idx="5">
                  <c:v>66.2</c:v>
                </c:pt>
                <c:pt idx="6">
                  <c:v>66.2</c:v>
                </c:pt>
                <c:pt idx="7">
                  <c:v>66.2</c:v>
                </c:pt>
                <c:pt idx="8">
                  <c:v>66.2</c:v>
                </c:pt>
                <c:pt idx="9">
                  <c:v>66.2</c:v>
                </c:pt>
                <c:pt idx="10">
                  <c:v>66.2</c:v>
                </c:pt>
                <c:pt idx="11">
                  <c:v>66.2</c:v>
                </c:pt>
                <c:pt idx="12">
                  <c:v>66.2</c:v>
                </c:pt>
                <c:pt idx="13">
                  <c:v>66.2</c:v>
                </c:pt>
                <c:pt idx="14">
                  <c:v>66.2</c:v>
                </c:pt>
                <c:pt idx="15">
                  <c:v>66.2</c:v>
                </c:pt>
                <c:pt idx="16">
                  <c:v>66.2</c:v>
                </c:pt>
                <c:pt idx="17">
                  <c:v>66.2</c:v>
                </c:pt>
                <c:pt idx="18">
                  <c:v>66.2</c:v>
                </c:pt>
                <c:pt idx="19">
                  <c:v>66.2</c:v>
                </c:pt>
                <c:pt idx="20">
                  <c:v>66.2</c:v>
                </c:pt>
                <c:pt idx="21">
                  <c:v>66.2</c:v>
                </c:pt>
                <c:pt idx="22">
                  <c:v>66.2</c:v>
                </c:pt>
                <c:pt idx="23">
                  <c:v>66.2</c:v>
                </c:pt>
                <c:pt idx="24">
                  <c:v>66.2</c:v>
                </c:pt>
                <c:pt idx="25">
                  <c:v>66.2</c:v>
                </c:pt>
                <c:pt idx="26">
                  <c:v>66.2</c:v>
                </c:pt>
                <c:pt idx="27">
                  <c:v>66.2</c:v>
                </c:pt>
                <c:pt idx="28">
                  <c:v>66.2</c:v>
                </c:pt>
                <c:pt idx="29">
                  <c:v>66.2</c:v>
                </c:pt>
                <c:pt idx="30">
                  <c:v>66.2</c:v>
                </c:pt>
                <c:pt idx="31">
                  <c:v>66.2</c:v>
                </c:pt>
                <c:pt idx="32">
                  <c:v>66.2</c:v>
                </c:pt>
                <c:pt idx="33">
                  <c:v>66.2</c:v>
                </c:pt>
                <c:pt idx="34">
                  <c:v>66.2</c:v>
                </c:pt>
                <c:pt idx="35">
                  <c:v>66.2</c:v>
                </c:pt>
                <c:pt idx="36">
                  <c:v>66.2</c:v>
                </c:pt>
                <c:pt idx="37">
                  <c:v>66.2</c:v>
                </c:pt>
                <c:pt idx="38">
                  <c:v>66.2</c:v>
                </c:pt>
                <c:pt idx="39">
                  <c:v>66.2</c:v>
                </c:pt>
                <c:pt idx="40">
                  <c:v>66.2</c:v>
                </c:pt>
                <c:pt idx="41">
                  <c:v>66.2</c:v>
                </c:pt>
                <c:pt idx="42">
                  <c:v>66.2</c:v>
                </c:pt>
                <c:pt idx="43">
                  <c:v>66.2</c:v>
                </c:pt>
                <c:pt idx="44">
                  <c:v>66.2</c:v>
                </c:pt>
                <c:pt idx="45">
                  <c:v>66.2</c:v>
                </c:pt>
                <c:pt idx="46">
                  <c:v>66.2</c:v>
                </c:pt>
                <c:pt idx="47">
                  <c:v>66.2</c:v>
                </c:pt>
                <c:pt idx="48">
                  <c:v>66.2</c:v>
                </c:pt>
                <c:pt idx="49">
                  <c:v>66.2</c:v>
                </c:pt>
                <c:pt idx="50">
                  <c:v>66.2</c:v>
                </c:pt>
                <c:pt idx="51">
                  <c:v>66.2</c:v>
                </c:pt>
                <c:pt idx="52">
                  <c:v>66.2</c:v>
                </c:pt>
                <c:pt idx="53">
                  <c:v>66.2</c:v>
                </c:pt>
                <c:pt idx="54">
                  <c:v>66.2</c:v>
                </c:pt>
                <c:pt idx="55">
                  <c:v>66.2</c:v>
                </c:pt>
                <c:pt idx="56">
                  <c:v>66.2</c:v>
                </c:pt>
                <c:pt idx="57">
                  <c:v>66.2</c:v>
                </c:pt>
                <c:pt idx="58">
                  <c:v>66.2</c:v>
                </c:pt>
                <c:pt idx="59">
                  <c:v>66.2</c:v>
                </c:pt>
                <c:pt idx="60">
                  <c:v>66.2</c:v>
                </c:pt>
              </c:numCache>
            </c:numRef>
          </c:xVal>
          <c:yVal>
            <c:numRef>
              <c:f>'2.5 TDP'!$D$4:$D$64</c:f>
              <c:numCache>
                <c:formatCode>0.0</c:formatCode>
                <c:ptCount val="61"/>
                <c:pt idx="0">
                  <c:v>41.02984663061507</c:v>
                </c:pt>
                <c:pt idx="1">
                  <c:v>47.54426269183125</c:v>
                </c:pt>
                <c:pt idx="2">
                  <c:v>45.53656511292113</c:v>
                </c:pt>
                <c:pt idx="3">
                  <c:v>44.54247828214326</c:v>
                </c:pt>
                <c:pt idx="4">
                  <c:v>42.1220133903663</c:v>
                </c:pt>
                <c:pt idx="5">
                  <c:v>43.00527593498741</c:v>
                </c:pt>
                <c:pt idx="6">
                  <c:v>46.21127510263777</c:v>
                </c:pt>
                <c:pt idx="7">
                  <c:v>48.21182168656331</c:v>
                </c:pt>
                <c:pt idx="8">
                  <c:v>43.13596936759552</c:v>
                </c:pt>
                <c:pt idx="9">
                  <c:v>46.49260066865843</c:v>
                </c:pt>
                <c:pt idx="10">
                  <c:v>46.77619270011596</c:v>
                </c:pt>
                <c:pt idx="11">
                  <c:v>46.5229383240004</c:v>
                </c:pt>
                <c:pt idx="12">
                  <c:v>46.90215801411712</c:v>
                </c:pt>
                <c:pt idx="13">
                  <c:v>44.20291205467955</c:v>
                </c:pt>
                <c:pt idx="14">
                  <c:v>46.11978088205856</c:v>
                </c:pt>
                <c:pt idx="15">
                  <c:v>42.4931178564949</c:v>
                </c:pt>
                <c:pt idx="16">
                  <c:v>45.6074923969027</c:v>
                </c:pt>
                <c:pt idx="17">
                  <c:v>44.3857043923197</c:v>
                </c:pt>
                <c:pt idx="18">
                  <c:v>42.85433435505431</c:v>
                </c:pt>
                <c:pt idx="19">
                  <c:v>44.99448670018714</c:v>
                </c:pt>
                <c:pt idx="20">
                  <c:v>45.76705480405354</c:v>
                </c:pt>
                <c:pt idx="21">
                  <c:v>50.04084689362593</c:v>
                </c:pt>
                <c:pt idx="22">
                  <c:v>44.68048224726714</c:v>
                </c:pt>
                <c:pt idx="23">
                  <c:v>43.25426284</c:v>
                </c:pt>
                <c:pt idx="24">
                  <c:v>41.71242696</c:v>
                </c:pt>
                <c:pt idx="25">
                  <c:v>39.41311698</c:v>
                </c:pt>
                <c:pt idx="26">
                  <c:v>41.78305953</c:v>
                </c:pt>
                <c:pt idx="27">
                  <c:v>39.59542951</c:v>
                </c:pt>
                <c:pt idx="28">
                  <c:v>47.92960808</c:v>
                </c:pt>
                <c:pt idx="29">
                  <c:v>41.00923982</c:v>
                </c:pt>
                <c:pt idx="30">
                  <c:v>45.47985906</c:v>
                </c:pt>
                <c:pt idx="31">
                  <c:v>43.98521155</c:v>
                </c:pt>
                <c:pt idx="32">
                  <c:v>41.12698282</c:v>
                </c:pt>
                <c:pt idx="33">
                  <c:v>40.88174547</c:v>
                </c:pt>
                <c:pt idx="34">
                  <c:v>42.99892028</c:v>
                </c:pt>
                <c:pt idx="35">
                  <c:v>44.91958064</c:v>
                </c:pt>
                <c:pt idx="36">
                  <c:v>41.82254268</c:v>
                </c:pt>
                <c:pt idx="37">
                  <c:v>38.90581702</c:v>
                </c:pt>
                <c:pt idx="38">
                  <c:v>44.35785136</c:v>
                </c:pt>
                <c:pt idx="39">
                  <c:v>38.76632131</c:v>
                </c:pt>
                <c:pt idx="40">
                  <c:v>39.95527242</c:v>
                </c:pt>
                <c:pt idx="41">
                  <c:v>46.52332385</c:v>
                </c:pt>
                <c:pt idx="42">
                  <c:v>44.28797971</c:v>
                </c:pt>
                <c:pt idx="43">
                  <c:v>40.08848916</c:v>
                </c:pt>
                <c:pt idx="44">
                  <c:v>42.26028777</c:v>
                </c:pt>
                <c:pt idx="45">
                  <c:v>45.26567806</c:v>
                </c:pt>
                <c:pt idx="46">
                  <c:v>40.24449084</c:v>
                </c:pt>
                <c:pt idx="47">
                  <c:v>42.158324</c:v>
                </c:pt>
                <c:pt idx="48">
                  <c:v>36.31042693</c:v>
                </c:pt>
                <c:pt idx="49">
                  <c:v>42.61583831</c:v>
                </c:pt>
                <c:pt idx="50">
                  <c:v>42.39393821</c:v>
                </c:pt>
                <c:pt idx="51">
                  <c:v>43.42864881</c:v>
                </c:pt>
                <c:pt idx="52">
                  <c:v>43.68762925</c:v>
                </c:pt>
                <c:pt idx="53">
                  <c:v>48.19268168</c:v>
                </c:pt>
                <c:pt idx="54">
                  <c:v>48.09493159</c:v>
                </c:pt>
                <c:pt idx="55">
                  <c:v>48.25334589</c:v>
                </c:pt>
                <c:pt idx="56">
                  <c:v>34.45016794</c:v>
                </c:pt>
                <c:pt idx="57">
                  <c:v>44.22332019</c:v>
                </c:pt>
                <c:pt idx="58">
                  <c:v>48.37097743</c:v>
                </c:pt>
                <c:pt idx="59">
                  <c:v>39.19097138</c:v>
                </c:pt>
                <c:pt idx="60">
                  <c:v>38.34907025</c:v>
                </c:pt>
              </c:numCache>
            </c:numRef>
          </c:yVal>
        </c:ser>
        <c:ser>
          <c:idx val="1"/>
          <c:order val="1"/>
          <c:tx>
            <c:v>C2D (65)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TDP'!$E$4:$E$64</c:f>
              <c:numCache>
                <c:formatCode>0.0</c:formatCode>
                <c:ptCount val="61"/>
                <c:pt idx="0">
                  <c:v>65.0</c:v>
                </c:pt>
                <c:pt idx="1">
                  <c:v>65.0</c:v>
                </c:pt>
                <c:pt idx="2">
                  <c:v>65.0</c:v>
                </c:pt>
                <c:pt idx="3">
                  <c:v>65.0</c:v>
                </c:pt>
                <c:pt idx="4">
                  <c:v>65.0</c:v>
                </c:pt>
                <c:pt idx="5">
                  <c:v>65.0</c:v>
                </c:pt>
                <c:pt idx="6">
                  <c:v>65.0</c:v>
                </c:pt>
                <c:pt idx="7">
                  <c:v>65.0</c:v>
                </c:pt>
                <c:pt idx="8">
                  <c:v>65.0</c:v>
                </c:pt>
                <c:pt idx="9">
                  <c:v>65.0</c:v>
                </c:pt>
                <c:pt idx="10">
                  <c:v>65.0</c:v>
                </c:pt>
                <c:pt idx="11">
                  <c:v>65.0</c:v>
                </c:pt>
                <c:pt idx="12">
                  <c:v>65.0</c:v>
                </c:pt>
                <c:pt idx="13">
                  <c:v>65.0</c:v>
                </c:pt>
                <c:pt idx="14">
                  <c:v>65.0</c:v>
                </c:pt>
                <c:pt idx="15">
                  <c:v>65.0</c:v>
                </c:pt>
                <c:pt idx="16">
                  <c:v>65.0</c:v>
                </c:pt>
                <c:pt idx="17">
                  <c:v>65.0</c:v>
                </c:pt>
                <c:pt idx="18">
                  <c:v>65.0</c:v>
                </c:pt>
                <c:pt idx="19">
                  <c:v>65.0</c:v>
                </c:pt>
                <c:pt idx="20">
                  <c:v>65.0</c:v>
                </c:pt>
                <c:pt idx="21">
                  <c:v>65.0</c:v>
                </c:pt>
                <c:pt idx="22">
                  <c:v>65.0</c:v>
                </c:pt>
                <c:pt idx="23">
                  <c:v>65.0</c:v>
                </c:pt>
                <c:pt idx="24">
                  <c:v>65.0</c:v>
                </c:pt>
                <c:pt idx="25">
                  <c:v>65.0</c:v>
                </c:pt>
                <c:pt idx="26">
                  <c:v>65.0</c:v>
                </c:pt>
                <c:pt idx="27">
                  <c:v>65.0</c:v>
                </c:pt>
                <c:pt idx="28">
                  <c:v>65.0</c:v>
                </c:pt>
                <c:pt idx="29">
                  <c:v>65.0</c:v>
                </c:pt>
                <c:pt idx="30">
                  <c:v>65.0</c:v>
                </c:pt>
                <c:pt idx="31">
                  <c:v>65.0</c:v>
                </c:pt>
                <c:pt idx="32">
                  <c:v>65.0</c:v>
                </c:pt>
                <c:pt idx="33">
                  <c:v>65.0</c:v>
                </c:pt>
                <c:pt idx="34">
                  <c:v>65.0</c:v>
                </c:pt>
                <c:pt idx="35">
                  <c:v>65.0</c:v>
                </c:pt>
                <c:pt idx="36">
                  <c:v>65.0</c:v>
                </c:pt>
                <c:pt idx="37">
                  <c:v>65.0</c:v>
                </c:pt>
                <c:pt idx="38">
                  <c:v>65.0</c:v>
                </c:pt>
                <c:pt idx="39">
                  <c:v>65.0</c:v>
                </c:pt>
                <c:pt idx="40">
                  <c:v>65.0</c:v>
                </c:pt>
                <c:pt idx="41">
                  <c:v>65.0</c:v>
                </c:pt>
                <c:pt idx="42">
                  <c:v>65.0</c:v>
                </c:pt>
                <c:pt idx="43">
                  <c:v>65.0</c:v>
                </c:pt>
                <c:pt idx="44">
                  <c:v>65.0</c:v>
                </c:pt>
                <c:pt idx="45">
                  <c:v>65.0</c:v>
                </c:pt>
                <c:pt idx="46">
                  <c:v>65.0</c:v>
                </c:pt>
                <c:pt idx="47">
                  <c:v>65.0</c:v>
                </c:pt>
                <c:pt idx="48">
                  <c:v>65.0</c:v>
                </c:pt>
                <c:pt idx="49">
                  <c:v>65.0</c:v>
                </c:pt>
                <c:pt idx="50">
                  <c:v>65.0</c:v>
                </c:pt>
                <c:pt idx="51">
                  <c:v>65.0</c:v>
                </c:pt>
                <c:pt idx="52">
                  <c:v>65.0</c:v>
                </c:pt>
                <c:pt idx="53">
                  <c:v>65.0</c:v>
                </c:pt>
                <c:pt idx="54">
                  <c:v>65.0</c:v>
                </c:pt>
                <c:pt idx="55">
                  <c:v>65.0</c:v>
                </c:pt>
                <c:pt idx="56">
                  <c:v>65.0</c:v>
                </c:pt>
                <c:pt idx="57">
                  <c:v>65.0</c:v>
                </c:pt>
                <c:pt idx="58">
                  <c:v>65.0</c:v>
                </c:pt>
                <c:pt idx="59">
                  <c:v>65.0</c:v>
                </c:pt>
                <c:pt idx="60">
                  <c:v>65.0</c:v>
                </c:pt>
              </c:numCache>
            </c:numRef>
          </c:xVal>
          <c:yVal>
            <c:numRef>
              <c:f>'2.5 TDP'!$F$4:$F$64</c:f>
              <c:numCache>
                <c:formatCode>0.0</c:formatCode>
                <c:ptCount val="61"/>
                <c:pt idx="0">
                  <c:v>25.24019808003541</c:v>
                </c:pt>
                <c:pt idx="1">
                  <c:v>26.04422959418558</c:v>
                </c:pt>
                <c:pt idx="2">
                  <c:v>29.81652055420924</c:v>
                </c:pt>
                <c:pt idx="3">
                  <c:v>25.05975162693382</c:v>
                </c:pt>
                <c:pt idx="4">
                  <c:v>25.79439763343466</c:v>
                </c:pt>
                <c:pt idx="5">
                  <c:v>24.26478566872283</c:v>
                </c:pt>
                <c:pt idx="6">
                  <c:v>27.50354309866402</c:v>
                </c:pt>
                <c:pt idx="7">
                  <c:v>23.37325980350299</c:v>
                </c:pt>
                <c:pt idx="8">
                  <c:v>21.41719122650531</c:v>
                </c:pt>
                <c:pt idx="9">
                  <c:v>27.82037165023357</c:v>
                </c:pt>
                <c:pt idx="10">
                  <c:v>31.36650163224963</c:v>
                </c:pt>
                <c:pt idx="11">
                  <c:v>27.4163673402738</c:v>
                </c:pt>
                <c:pt idx="12">
                  <c:v>25.31014120831565</c:v>
                </c:pt>
                <c:pt idx="13">
                  <c:v>26.63981136533404</c:v>
                </c:pt>
                <c:pt idx="14">
                  <c:v>25.46603473834939</c:v>
                </c:pt>
                <c:pt idx="15">
                  <c:v>24.88030039649336</c:v>
                </c:pt>
                <c:pt idx="16">
                  <c:v>29.63096569036369</c:v>
                </c:pt>
                <c:pt idx="17">
                  <c:v>25.1894884326985</c:v>
                </c:pt>
                <c:pt idx="18">
                  <c:v>22.81390082018127</c:v>
                </c:pt>
                <c:pt idx="19">
                  <c:v>28.11409904764072</c:v>
                </c:pt>
                <c:pt idx="20">
                  <c:v>28.85442522475088</c:v>
                </c:pt>
                <c:pt idx="21">
                  <c:v>32.28820579054072</c:v>
                </c:pt>
                <c:pt idx="22">
                  <c:v>30.1937927741933</c:v>
                </c:pt>
                <c:pt idx="23">
                  <c:v>23.55801897</c:v>
                </c:pt>
                <c:pt idx="24">
                  <c:v>23.53302358</c:v>
                </c:pt>
                <c:pt idx="25">
                  <c:v>23.65743833</c:v>
                </c:pt>
                <c:pt idx="26">
                  <c:v>24.64369845</c:v>
                </c:pt>
                <c:pt idx="27">
                  <c:v>22.70205512</c:v>
                </c:pt>
                <c:pt idx="28">
                  <c:v>23.85953049</c:v>
                </c:pt>
                <c:pt idx="29">
                  <c:v>22.50744246</c:v>
                </c:pt>
                <c:pt idx="30">
                  <c:v>25.99838637</c:v>
                </c:pt>
                <c:pt idx="31">
                  <c:v>22.6815794</c:v>
                </c:pt>
                <c:pt idx="32">
                  <c:v>23.21817311</c:v>
                </c:pt>
                <c:pt idx="33">
                  <c:v>23.84651127</c:v>
                </c:pt>
                <c:pt idx="34">
                  <c:v>24.25057815</c:v>
                </c:pt>
                <c:pt idx="35">
                  <c:v>23.20271928</c:v>
                </c:pt>
                <c:pt idx="36">
                  <c:v>26.46575811</c:v>
                </c:pt>
                <c:pt idx="37">
                  <c:v>24.17815977</c:v>
                </c:pt>
                <c:pt idx="38">
                  <c:v>24.30148087</c:v>
                </c:pt>
                <c:pt idx="39">
                  <c:v>25.27277256</c:v>
                </c:pt>
                <c:pt idx="40">
                  <c:v>26.353879</c:v>
                </c:pt>
                <c:pt idx="41">
                  <c:v>24.36340806</c:v>
                </c:pt>
                <c:pt idx="42">
                  <c:v>23.77988601</c:v>
                </c:pt>
                <c:pt idx="43">
                  <c:v>24.09629238</c:v>
                </c:pt>
                <c:pt idx="44">
                  <c:v>23.0319405</c:v>
                </c:pt>
                <c:pt idx="45">
                  <c:v>25.97905407</c:v>
                </c:pt>
                <c:pt idx="46">
                  <c:v>25.84418082</c:v>
                </c:pt>
                <c:pt idx="47">
                  <c:v>23.2973032</c:v>
                </c:pt>
                <c:pt idx="48">
                  <c:v>25.1932372</c:v>
                </c:pt>
                <c:pt idx="49">
                  <c:v>25.54998457</c:v>
                </c:pt>
                <c:pt idx="50">
                  <c:v>25.18150613</c:v>
                </c:pt>
                <c:pt idx="51">
                  <c:v>24.10579064</c:v>
                </c:pt>
                <c:pt idx="52">
                  <c:v>21.35700655</c:v>
                </c:pt>
                <c:pt idx="53">
                  <c:v>28.87412026</c:v>
                </c:pt>
                <c:pt idx="54">
                  <c:v>31.73716611</c:v>
                </c:pt>
                <c:pt idx="55">
                  <c:v>30.22525934</c:v>
                </c:pt>
                <c:pt idx="56">
                  <c:v>25.52308244</c:v>
                </c:pt>
                <c:pt idx="57">
                  <c:v>27.57517497</c:v>
                </c:pt>
                <c:pt idx="58">
                  <c:v>30.74807609</c:v>
                </c:pt>
                <c:pt idx="59">
                  <c:v>22.25780899</c:v>
                </c:pt>
                <c:pt idx="60">
                  <c:v>24.50492404</c:v>
                </c:pt>
              </c:numCache>
            </c:numRef>
          </c:yVal>
        </c:ser>
        <c:ser>
          <c:idx val="2"/>
          <c:order val="2"/>
          <c:tx>
            <c:v>C2Q (65)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TDP'!$G$4:$G$64</c:f>
              <c:numCache>
                <c:formatCode>0.0</c:formatCode>
                <c:ptCount val="61"/>
                <c:pt idx="0">
                  <c:v>105.0</c:v>
                </c:pt>
                <c:pt idx="1">
                  <c:v>105.0</c:v>
                </c:pt>
                <c:pt idx="2">
                  <c:v>105.0</c:v>
                </c:pt>
                <c:pt idx="3">
                  <c:v>105.0</c:v>
                </c:pt>
                <c:pt idx="4">
                  <c:v>105.0</c:v>
                </c:pt>
                <c:pt idx="5">
                  <c:v>105.0</c:v>
                </c:pt>
                <c:pt idx="6">
                  <c:v>105.0</c:v>
                </c:pt>
                <c:pt idx="7">
                  <c:v>105.0</c:v>
                </c:pt>
                <c:pt idx="8">
                  <c:v>105.0</c:v>
                </c:pt>
                <c:pt idx="9">
                  <c:v>105.0</c:v>
                </c:pt>
                <c:pt idx="10">
                  <c:v>105.0</c:v>
                </c:pt>
                <c:pt idx="11">
                  <c:v>105.0</c:v>
                </c:pt>
                <c:pt idx="12">
                  <c:v>105.0</c:v>
                </c:pt>
                <c:pt idx="13">
                  <c:v>105.0</c:v>
                </c:pt>
                <c:pt idx="14">
                  <c:v>105.0</c:v>
                </c:pt>
                <c:pt idx="15">
                  <c:v>105.0</c:v>
                </c:pt>
                <c:pt idx="16">
                  <c:v>105.0</c:v>
                </c:pt>
                <c:pt idx="17">
                  <c:v>105.0</c:v>
                </c:pt>
                <c:pt idx="18">
                  <c:v>105.0</c:v>
                </c:pt>
                <c:pt idx="19">
                  <c:v>105.0</c:v>
                </c:pt>
                <c:pt idx="20">
                  <c:v>105.0</c:v>
                </c:pt>
                <c:pt idx="21">
                  <c:v>105.0</c:v>
                </c:pt>
                <c:pt idx="22">
                  <c:v>105.0</c:v>
                </c:pt>
                <c:pt idx="23">
                  <c:v>105.0</c:v>
                </c:pt>
                <c:pt idx="24">
                  <c:v>105.0</c:v>
                </c:pt>
                <c:pt idx="25">
                  <c:v>105.0</c:v>
                </c:pt>
                <c:pt idx="26">
                  <c:v>105.0</c:v>
                </c:pt>
                <c:pt idx="27">
                  <c:v>105.0</c:v>
                </c:pt>
                <c:pt idx="28">
                  <c:v>105.0</c:v>
                </c:pt>
                <c:pt idx="29">
                  <c:v>105.0</c:v>
                </c:pt>
                <c:pt idx="30">
                  <c:v>105.0</c:v>
                </c:pt>
                <c:pt idx="31">
                  <c:v>105.0</c:v>
                </c:pt>
                <c:pt idx="32">
                  <c:v>105.0</c:v>
                </c:pt>
                <c:pt idx="33">
                  <c:v>105.0</c:v>
                </c:pt>
                <c:pt idx="34">
                  <c:v>105.0</c:v>
                </c:pt>
                <c:pt idx="35">
                  <c:v>105.0</c:v>
                </c:pt>
                <c:pt idx="36">
                  <c:v>105.0</c:v>
                </c:pt>
                <c:pt idx="37">
                  <c:v>105.0</c:v>
                </c:pt>
                <c:pt idx="38">
                  <c:v>105.0</c:v>
                </c:pt>
                <c:pt idx="39">
                  <c:v>105.0</c:v>
                </c:pt>
                <c:pt idx="40">
                  <c:v>105.0</c:v>
                </c:pt>
                <c:pt idx="41">
                  <c:v>105.0</c:v>
                </c:pt>
                <c:pt idx="42">
                  <c:v>105.0</c:v>
                </c:pt>
                <c:pt idx="43">
                  <c:v>105.0</c:v>
                </c:pt>
                <c:pt idx="44">
                  <c:v>105.0</c:v>
                </c:pt>
                <c:pt idx="45">
                  <c:v>105.0</c:v>
                </c:pt>
                <c:pt idx="46">
                  <c:v>105.0</c:v>
                </c:pt>
                <c:pt idx="47">
                  <c:v>105.0</c:v>
                </c:pt>
                <c:pt idx="48">
                  <c:v>105.0</c:v>
                </c:pt>
                <c:pt idx="49">
                  <c:v>105.0</c:v>
                </c:pt>
                <c:pt idx="50">
                  <c:v>105.0</c:v>
                </c:pt>
                <c:pt idx="51">
                  <c:v>105.0</c:v>
                </c:pt>
                <c:pt idx="52">
                  <c:v>105.0</c:v>
                </c:pt>
                <c:pt idx="53">
                  <c:v>105.0</c:v>
                </c:pt>
                <c:pt idx="54">
                  <c:v>105.0</c:v>
                </c:pt>
                <c:pt idx="55">
                  <c:v>105.0</c:v>
                </c:pt>
                <c:pt idx="56">
                  <c:v>105.0</c:v>
                </c:pt>
                <c:pt idx="57">
                  <c:v>105.0</c:v>
                </c:pt>
                <c:pt idx="58">
                  <c:v>105.0</c:v>
                </c:pt>
                <c:pt idx="59">
                  <c:v>105.0</c:v>
                </c:pt>
                <c:pt idx="60">
                  <c:v>105.0</c:v>
                </c:pt>
              </c:numCache>
            </c:numRef>
          </c:xVal>
          <c:yVal>
            <c:numRef>
              <c:f>'2.5 TDP'!$H$4:$H$64</c:f>
              <c:numCache>
                <c:formatCode>0.0</c:formatCode>
                <c:ptCount val="61"/>
                <c:pt idx="0">
                  <c:v>47.35446241962399</c:v>
                </c:pt>
                <c:pt idx="1">
                  <c:v>52.59331411741387</c:v>
                </c:pt>
                <c:pt idx="2">
                  <c:v>54.52343845740688</c:v>
                </c:pt>
                <c:pt idx="3">
                  <c:v>56.13015499143382</c:v>
                </c:pt>
                <c:pt idx="4">
                  <c:v>58.99062100372088</c:v>
                </c:pt>
                <c:pt idx="5">
                  <c:v>65.1105840821101</c:v>
                </c:pt>
                <c:pt idx="6">
                  <c:v>57.636700438687</c:v>
                </c:pt>
                <c:pt idx="7">
                  <c:v>57.82145057274646</c:v>
                </c:pt>
                <c:pt idx="8">
                  <c:v>61.30830873184177</c:v>
                </c:pt>
                <c:pt idx="9">
                  <c:v>56.11973021854368</c:v>
                </c:pt>
                <c:pt idx="10">
                  <c:v>63.94132180608628</c:v>
                </c:pt>
                <c:pt idx="11">
                  <c:v>55.42799017603802</c:v>
                </c:pt>
                <c:pt idx="12">
                  <c:v>49.19824679529277</c:v>
                </c:pt>
                <c:pt idx="13">
                  <c:v>51.45898245481357</c:v>
                </c:pt>
                <c:pt idx="14">
                  <c:v>52.21052978487522</c:v>
                </c:pt>
                <c:pt idx="15">
                  <c:v>56.64919533858773</c:v>
                </c:pt>
                <c:pt idx="16">
                  <c:v>46.80005191558017</c:v>
                </c:pt>
                <c:pt idx="17">
                  <c:v>52.2456205349508</c:v>
                </c:pt>
                <c:pt idx="18">
                  <c:v>50.62688075992664</c:v>
                </c:pt>
                <c:pt idx="19">
                  <c:v>67.08927659661138</c:v>
                </c:pt>
                <c:pt idx="20">
                  <c:v>74.19756016631278</c:v>
                </c:pt>
                <c:pt idx="21">
                  <c:v>59.98186385121737</c:v>
                </c:pt>
                <c:pt idx="22">
                  <c:v>71.19558761412024</c:v>
                </c:pt>
                <c:pt idx="23">
                  <c:v>47.05970636</c:v>
                </c:pt>
                <c:pt idx="24">
                  <c:v>47.64134706</c:v>
                </c:pt>
                <c:pt idx="25">
                  <c:v>49.83754737</c:v>
                </c:pt>
                <c:pt idx="26">
                  <c:v>54.35244891</c:v>
                </c:pt>
                <c:pt idx="27">
                  <c:v>46.05635712</c:v>
                </c:pt>
                <c:pt idx="28">
                  <c:v>46.981538</c:v>
                </c:pt>
                <c:pt idx="29">
                  <c:v>46.68804342</c:v>
                </c:pt>
                <c:pt idx="30">
                  <c:v>55.17690617</c:v>
                </c:pt>
                <c:pt idx="31">
                  <c:v>46.44991777</c:v>
                </c:pt>
                <c:pt idx="32">
                  <c:v>53.28647417</c:v>
                </c:pt>
                <c:pt idx="33">
                  <c:v>50.32940281</c:v>
                </c:pt>
                <c:pt idx="34">
                  <c:v>51.12023638</c:v>
                </c:pt>
                <c:pt idx="35">
                  <c:v>46.56018284</c:v>
                </c:pt>
                <c:pt idx="36">
                  <c:v>57.37686963</c:v>
                </c:pt>
                <c:pt idx="37">
                  <c:v>51.75971803</c:v>
                </c:pt>
                <c:pt idx="38">
                  <c:v>48.33387944</c:v>
                </c:pt>
                <c:pt idx="39">
                  <c:v>52.84859865</c:v>
                </c:pt>
                <c:pt idx="40">
                  <c:v>56.70775992</c:v>
                </c:pt>
                <c:pt idx="41">
                  <c:v>47.79887202</c:v>
                </c:pt>
                <c:pt idx="42">
                  <c:v>47.83548996</c:v>
                </c:pt>
                <c:pt idx="43">
                  <c:v>53.80434349</c:v>
                </c:pt>
                <c:pt idx="44">
                  <c:v>45.56952309</c:v>
                </c:pt>
                <c:pt idx="45">
                  <c:v>50.09209046</c:v>
                </c:pt>
                <c:pt idx="46">
                  <c:v>57.27777713</c:v>
                </c:pt>
                <c:pt idx="47">
                  <c:v>48.02179836</c:v>
                </c:pt>
                <c:pt idx="48">
                  <c:v>56.94815912</c:v>
                </c:pt>
                <c:pt idx="49">
                  <c:v>53.74751471</c:v>
                </c:pt>
                <c:pt idx="50">
                  <c:v>56.64899973</c:v>
                </c:pt>
                <c:pt idx="51">
                  <c:v>55.55304114</c:v>
                </c:pt>
                <c:pt idx="52">
                  <c:v>53.4711139</c:v>
                </c:pt>
                <c:pt idx="53">
                  <c:v>68.45275968</c:v>
                </c:pt>
                <c:pt idx="54">
                  <c:v>77.28730445</c:v>
                </c:pt>
                <c:pt idx="55">
                  <c:v>73.64195528</c:v>
                </c:pt>
                <c:pt idx="56">
                  <c:v>59.3560154</c:v>
                </c:pt>
                <c:pt idx="57">
                  <c:v>63.20305004</c:v>
                </c:pt>
                <c:pt idx="58">
                  <c:v>75.57747757999999</c:v>
                </c:pt>
                <c:pt idx="59">
                  <c:v>47.4932569</c:v>
                </c:pt>
                <c:pt idx="60">
                  <c:v>48.32423268</c:v>
                </c:pt>
              </c:numCache>
            </c:numRef>
          </c:yVal>
        </c:ser>
        <c:ser>
          <c:idx val="3"/>
          <c:order val="3"/>
          <c:tx>
            <c:v>i7 (45)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TDP'!$I$4:$I$64</c:f>
              <c:numCache>
                <c:formatCode>0.0</c:formatCode>
                <c:ptCount val="61"/>
                <c:pt idx="0">
                  <c:v>130.0</c:v>
                </c:pt>
                <c:pt idx="1">
                  <c:v>130.0</c:v>
                </c:pt>
                <c:pt idx="2">
                  <c:v>130.0</c:v>
                </c:pt>
                <c:pt idx="3">
                  <c:v>130.0</c:v>
                </c:pt>
                <c:pt idx="4">
                  <c:v>130.0</c:v>
                </c:pt>
                <c:pt idx="5">
                  <c:v>130.0</c:v>
                </c:pt>
                <c:pt idx="6">
                  <c:v>130.0</c:v>
                </c:pt>
                <c:pt idx="7">
                  <c:v>130.0</c:v>
                </c:pt>
                <c:pt idx="8">
                  <c:v>130.0</c:v>
                </c:pt>
                <c:pt idx="9">
                  <c:v>130.0</c:v>
                </c:pt>
                <c:pt idx="10">
                  <c:v>130.0</c:v>
                </c:pt>
                <c:pt idx="11">
                  <c:v>130.0</c:v>
                </c:pt>
                <c:pt idx="12">
                  <c:v>130.0</c:v>
                </c:pt>
                <c:pt idx="13">
                  <c:v>130.0</c:v>
                </c:pt>
                <c:pt idx="14">
                  <c:v>130.0</c:v>
                </c:pt>
                <c:pt idx="15">
                  <c:v>130.0</c:v>
                </c:pt>
                <c:pt idx="16">
                  <c:v>130.0</c:v>
                </c:pt>
                <c:pt idx="17">
                  <c:v>130.0</c:v>
                </c:pt>
                <c:pt idx="18">
                  <c:v>130.0</c:v>
                </c:pt>
                <c:pt idx="19">
                  <c:v>130.0</c:v>
                </c:pt>
                <c:pt idx="20">
                  <c:v>130.0</c:v>
                </c:pt>
                <c:pt idx="21">
                  <c:v>130.0</c:v>
                </c:pt>
                <c:pt idx="22">
                  <c:v>130.0</c:v>
                </c:pt>
                <c:pt idx="23">
                  <c:v>130.0</c:v>
                </c:pt>
                <c:pt idx="24">
                  <c:v>130.0</c:v>
                </c:pt>
                <c:pt idx="25">
                  <c:v>130.0</c:v>
                </c:pt>
                <c:pt idx="26">
                  <c:v>130.0</c:v>
                </c:pt>
                <c:pt idx="27">
                  <c:v>130.0</c:v>
                </c:pt>
                <c:pt idx="28">
                  <c:v>130.0</c:v>
                </c:pt>
                <c:pt idx="29">
                  <c:v>130.0</c:v>
                </c:pt>
                <c:pt idx="30">
                  <c:v>130.0</c:v>
                </c:pt>
                <c:pt idx="31">
                  <c:v>130.0</c:v>
                </c:pt>
                <c:pt idx="32">
                  <c:v>130.0</c:v>
                </c:pt>
                <c:pt idx="33">
                  <c:v>130.0</c:v>
                </c:pt>
                <c:pt idx="34">
                  <c:v>130.0</c:v>
                </c:pt>
                <c:pt idx="35">
                  <c:v>130.0</c:v>
                </c:pt>
                <c:pt idx="36">
                  <c:v>130.0</c:v>
                </c:pt>
                <c:pt idx="37">
                  <c:v>130.0</c:v>
                </c:pt>
                <c:pt idx="38">
                  <c:v>130.0</c:v>
                </c:pt>
                <c:pt idx="39">
                  <c:v>130.0</c:v>
                </c:pt>
                <c:pt idx="40">
                  <c:v>130.0</c:v>
                </c:pt>
                <c:pt idx="41">
                  <c:v>130.0</c:v>
                </c:pt>
                <c:pt idx="42">
                  <c:v>130.0</c:v>
                </c:pt>
                <c:pt idx="43">
                  <c:v>130.0</c:v>
                </c:pt>
                <c:pt idx="44">
                  <c:v>130.0</c:v>
                </c:pt>
                <c:pt idx="45">
                  <c:v>130.0</c:v>
                </c:pt>
                <c:pt idx="46">
                  <c:v>130.0</c:v>
                </c:pt>
                <c:pt idx="47">
                  <c:v>130.0</c:v>
                </c:pt>
                <c:pt idx="48">
                  <c:v>130.0</c:v>
                </c:pt>
                <c:pt idx="49">
                  <c:v>130.0</c:v>
                </c:pt>
                <c:pt idx="50">
                  <c:v>130.0</c:v>
                </c:pt>
                <c:pt idx="51">
                  <c:v>130.0</c:v>
                </c:pt>
                <c:pt idx="52">
                  <c:v>130.0</c:v>
                </c:pt>
                <c:pt idx="53">
                  <c:v>130.0</c:v>
                </c:pt>
                <c:pt idx="54">
                  <c:v>130.0</c:v>
                </c:pt>
                <c:pt idx="55">
                  <c:v>130.0</c:v>
                </c:pt>
                <c:pt idx="56">
                  <c:v>130.0</c:v>
                </c:pt>
                <c:pt idx="57">
                  <c:v>130.0</c:v>
                </c:pt>
                <c:pt idx="58">
                  <c:v>130.0</c:v>
                </c:pt>
                <c:pt idx="59">
                  <c:v>130.0</c:v>
                </c:pt>
                <c:pt idx="60">
                  <c:v>130.0</c:v>
                </c:pt>
              </c:numCache>
            </c:numRef>
          </c:xVal>
          <c:yVal>
            <c:numRef>
              <c:f>'2.5 TDP'!$J$4:$J$64</c:f>
              <c:numCache>
                <c:formatCode>0.0</c:formatCode>
                <c:ptCount val="61"/>
                <c:pt idx="0">
                  <c:v>47.03593249410072</c:v>
                </c:pt>
                <c:pt idx="1">
                  <c:v>34.94974950844124</c:v>
                </c:pt>
                <c:pt idx="2">
                  <c:v>35.46995871843318</c:v>
                </c:pt>
                <c:pt idx="3">
                  <c:v>37.9685495190244</c:v>
                </c:pt>
                <c:pt idx="4">
                  <c:v>41.28035478838245</c:v>
                </c:pt>
                <c:pt idx="5">
                  <c:v>51.36284466646984</c:v>
                </c:pt>
                <c:pt idx="6">
                  <c:v>45.57868930275528</c:v>
                </c:pt>
                <c:pt idx="7">
                  <c:v>38.47132121818172</c:v>
                </c:pt>
                <c:pt idx="8">
                  <c:v>40.84445010948585</c:v>
                </c:pt>
                <c:pt idx="9">
                  <c:v>37.17995782509796</c:v>
                </c:pt>
                <c:pt idx="10">
                  <c:v>40.20496478134663</c:v>
                </c:pt>
                <c:pt idx="11">
                  <c:v>36.34628134260488</c:v>
                </c:pt>
                <c:pt idx="12">
                  <c:v>30.60917672981652</c:v>
                </c:pt>
                <c:pt idx="13">
                  <c:v>31.53407396129892</c:v>
                </c:pt>
                <c:pt idx="14">
                  <c:v>27.98506524204856</c:v>
                </c:pt>
                <c:pt idx="15">
                  <c:v>35.79578882793856</c:v>
                </c:pt>
                <c:pt idx="16">
                  <c:v>30.96330875354777</c:v>
                </c:pt>
                <c:pt idx="17">
                  <c:v>32.03482324890296</c:v>
                </c:pt>
                <c:pt idx="18">
                  <c:v>33.21610312261203</c:v>
                </c:pt>
                <c:pt idx="19">
                  <c:v>71.8492428321978</c:v>
                </c:pt>
                <c:pt idx="20">
                  <c:v>86.94906629031974</c:v>
                </c:pt>
                <c:pt idx="21">
                  <c:v>49.1833008313527</c:v>
                </c:pt>
                <c:pt idx="22">
                  <c:v>72.5542485458416</c:v>
                </c:pt>
                <c:pt idx="23">
                  <c:v>28.99597422</c:v>
                </c:pt>
                <c:pt idx="24">
                  <c:v>28.67986786</c:v>
                </c:pt>
                <c:pt idx="25">
                  <c:v>26.06959553</c:v>
                </c:pt>
                <c:pt idx="26">
                  <c:v>24.39601985</c:v>
                </c:pt>
                <c:pt idx="27">
                  <c:v>27.58984906</c:v>
                </c:pt>
                <c:pt idx="28">
                  <c:v>28.58737832</c:v>
                </c:pt>
                <c:pt idx="29">
                  <c:v>28.44928874</c:v>
                </c:pt>
                <c:pt idx="30">
                  <c:v>25.68490691</c:v>
                </c:pt>
                <c:pt idx="31">
                  <c:v>26.61873225</c:v>
                </c:pt>
                <c:pt idx="32">
                  <c:v>23.40162392</c:v>
                </c:pt>
                <c:pt idx="33">
                  <c:v>28.60455642</c:v>
                </c:pt>
                <c:pt idx="34">
                  <c:v>25.57585071</c:v>
                </c:pt>
                <c:pt idx="35">
                  <c:v>28.75840446</c:v>
                </c:pt>
                <c:pt idx="36">
                  <c:v>28.66239665</c:v>
                </c:pt>
                <c:pt idx="37">
                  <c:v>25.55438573</c:v>
                </c:pt>
                <c:pt idx="38">
                  <c:v>27.94040668</c:v>
                </c:pt>
                <c:pt idx="39">
                  <c:v>25.28362984</c:v>
                </c:pt>
                <c:pt idx="40">
                  <c:v>26.82741962</c:v>
                </c:pt>
                <c:pt idx="41">
                  <c:v>26.98933441</c:v>
                </c:pt>
                <c:pt idx="42">
                  <c:v>27.5744983</c:v>
                </c:pt>
                <c:pt idx="43">
                  <c:v>26.21932811</c:v>
                </c:pt>
                <c:pt idx="44">
                  <c:v>28.32020372</c:v>
                </c:pt>
                <c:pt idx="45">
                  <c:v>30.49211526</c:v>
                </c:pt>
                <c:pt idx="46">
                  <c:v>25.09010834</c:v>
                </c:pt>
                <c:pt idx="47">
                  <c:v>27.69936984</c:v>
                </c:pt>
                <c:pt idx="48">
                  <c:v>28.2773909</c:v>
                </c:pt>
                <c:pt idx="49">
                  <c:v>26.95335861</c:v>
                </c:pt>
                <c:pt idx="50">
                  <c:v>50.91256064</c:v>
                </c:pt>
                <c:pt idx="51">
                  <c:v>48.92757506</c:v>
                </c:pt>
                <c:pt idx="52">
                  <c:v>38.28628614</c:v>
                </c:pt>
                <c:pt idx="53">
                  <c:v>79.69385905999999</c:v>
                </c:pt>
                <c:pt idx="54">
                  <c:v>88.08635767</c:v>
                </c:pt>
                <c:pt idx="55">
                  <c:v>89.18361331</c:v>
                </c:pt>
                <c:pt idx="56">
                  <c:v>55.27392885</c:v>
                </c:pt>
                <c:pt idx="57">
                  <c:v>62.56435929</c:v>
                </c:pt>
                <c:pt idx="58">
                  <c:v>86.0823212</c:v>
                </c:pt>
                <c:pt idx="59">
                  <c:v>36.5352452</c:v>
                </c:pt>
                <c:pt idx="60">
                  <c:v>28.97401889</c:v>
                </c:pt>
              </c:numCache>
            </c:numRef>
          </c:yVal>
        </c:ser>
        <c:ser>
          <c:idx val="4"/>
          <c:order val="4"/>
          <c:tx>
            <c:v>Atom (45)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TDP'!$K$4:$K$64</c:f>
              <c:numCache>
                <c:formatCode>0.0</c:formatCode>
                <c:ptCount val="61"/>
                <c:pt idx="0">
                  <c:v>4.0</c:v>
                </c:pt>
                <c:pt idx="1">
                  <c:v>4.0</c:v>
                </c:pt>
                <c:pt idx="2">
                  <c:v>4.0</c:v>
                </c:pt>
                <c:pt idx="3">
                  <c:v>4.0</c:v>
                </c:pt>
                <c:pt idx="4">
                  <c:v>4.0</c:v>
                </c:pt>
                <c:pt idx="5">
                  <c:v>4.0</c:v>
                </c:pt>
                <c:pt idx="6">
                  <c:v>4.0</c:v>
                </c:pt>
                <c:pt idx="7">
                  <c:v>4.0</c:v>
                </c:pt>
                <c:pt idx="8">
                  <c:v>4.0</c:v>
                </c:pt>
                <c:pt idx="9">
                  <c:v>4.0</c:v>
                </c:pt>
                <c:pt idx="10">
                  <c:v>4.0</c:v>
                </c:pt>
                <c:pt idx="11">
                  <c:v>4.0</c:v>
                </c:pt>
                <c:pt idx="12">
                  <c:v>4.0</c:v>
                </c:pt>
                <c:pt idx="13">
                  <c:v>4.0</c:v>
                </c:pt>
                <c:pt idx="14">
                  <c:v>4.0</c:v>
                </c:pt>
                <c:pt idx="15">
                  <c:v>4.0</c:v>
                </c:pt>
                <c:pt idx="16">
                  <c:v>4.0</c:v>
                </c:pt>
                <c:pt idx="17">
                  <c:v>4.0</c:v>
                </c:pt>
                <c:pt idx="18">
                  <c:v>4.0</c:v>
                </c:pt>
                <c:pt idx="19">
                  <c:v>4.0</c:v>
                </c:pt>
                <c:pt idx="20">
                  <c:v>4.0</c:v>
                </c:pt>
                <c:pt idx="21">
                  <c:v>4.0</c:v>
                </c:pt>
                <c:pt idx="22">
                  <c:v>4.0</c:v>
                </c:pt>
                <c:pt idx="23">
                  <c:v>4.0</c:v>
                </c:pt>
                <c:pt idx="24">
                  <c:v>4.0</c:v>
                </c:pt>
                <c:pt idx="25">
                  <c:v>4.0</c:v>
                </c:pt>
                <c:pt idx="26">
                  <c:v>4.0</c:v>
                </c:pt>
                <c:pt idx="27">
                  <c:v>4.0</c:v>
                </c:pt>
                <c:pt idx="28">
                  <c:v>4.0</c:v>
                </c:pt>
                <c:pt idx="29">
                  <c:v>4.0</c:v>
                </c:pt>
                <c:pt idx="30">
                  <c:v>4.0</c:v>
                </c:pt>
                <c:pt idx="31">
                  <c:v>4.0</c:v>
                </c:pt>
                <c:pt idx="32">
                  <c:v>4.0</c:v>
                </c:pt>
                <c:pt idx="33">
                  <c:v>4.0</c:v>
                </c:pt>
                <c:pt idx="34">
                  <c:v>4.0</c:v>
                </c:pt>
                <c:pt idx="35">
                  <c:v>4.0</c:v>
                </c:pt>
                <c:pt idx="36">
                  <c:v>4.0</c:v>
                </c:pt>
                <c:pt idx="37">
                  <c:v>4.0</c:v>
                </c:pt>
                <c:pt idx="38">
                  <c:v>4.0</c:v>
                </c:pt>
                <c:pt idx="39">
                  <c:v>4.0</c:v>
                </c:pt>
                <c:pt idx="40">
                  <c:v>4.0</c:v>
                </c:pt>
                <c:pt idx="41">
                  <c:v>4.0</c:v>
                </c:pt>
                <c:pt idx="42">
                  <c:v>4.0</c:v>
                </c:pt>
                <c:pt idx="43">
                  <c:v>4.0</c:v>
                </c:pt>
                <c:pt idx="44">
                  <c:v>4.0</c:v>
                </c:pt>
                <c:pt idx="45">
                  <c:v>4.0</c:v>
                </c:pt>
                <c:pt idx="46">
                  <c:v>4.0</c:v>
                </c:pt>
                <c:pt idx="47">
                  <c:v>4.0</c:v>
                </c:pt>
                <c:pt idx="48">
                  <c:v>4.0</c:v>
                </c:pt>
                <c:pt idx="49">
                  <c:v>4.0</c:v>
                </c:pt>
                <c:pt idx="50">
                  <c:v>4.0</c:v>
                </c:pt>
                <c:pt idx="51">
                  <c:v>4.0</c:v>
                </c:pt>
                <c:pt idx="52">
                  <c:v>4.0</c:v>
                </c:pt>
                <c:pt idx="53">
                  <c:v>4.0</c:v>
                </c:pt>
                <c:pt idx="54">
                  <c:v>4.0</c:v>
                </c:pt>
                <c:pt idx="55">
                  <c:v>4.0</c:v>
                </c:pt>
                <c:pt idx="56">
                  <c:v>4.0</c:v>
                </c:pt>
                <c:pt idx="57">
                  <c:v>4.0</c:v>
                </c:pt>
                <c:pt idx="58">
                  <c:v>4.0</c:v>
                </c:pt>
                <c:pt idx="59">
                  <c:v>4.0</c:v>
                </c:pt>
                <c:pt idx="60">
                  <c:v>4.0</c:v>
                </c:pt>
              </c:numCache>
            </c:numRef>
          </c:xVal>
          <c:yVal>
            <c:numRef>
              <c:f>'2.5 TDP'!$L$4:$L$64</c:f>
              <c:numCache>
                <c:formatCode>0.0</c:formatCode>
                <c:ptCount val="61"/>
                <c:pt idx="0">
                  <c:v>2.196522106502663</c:v>
                </c:pt>
                <c:pt idx="1">
                  <c:v>2.32931394419109</c:v>
                </c:pt>
                <c:pt idx="2">
                  <c:v>2.283015907414461</c:v>
                </c:pt>
                <c:pt idx="3">
                  <c:v>2.369466763654287</c:v>
                </c:pt>
                <c:pt idx="4">
                  <c:v>2.368714919128768</c:v>
                </c:pt>
                <c:pt idx="5">
                  <c:v>2.423085861553431</c:v>
                </c:pt>
                <c:pt idx="6">
                  <c:v>2.371957123692373</c:v>
                </c:pt>
                <c:pt idx="7">
                  <c:v>2.396931569015207</c:v>
                </c:pt>
                <c:pt idx="8">
                  <c:v>2.353259412330466</c:v>
                </c:pt>
                <c:pt idx="9">
                  <c:v>2.325173478694706</c:v>
                </c:pt>
                <c:pt idx="10">
                  <c:v>2.4002224435928</c:v>
                </c:pt>
                <c:pt idx="11">
                  <c:v>2.294077651753869</c:v>
                </c:pt>
                <c:pt idx="12">
                  <c:v>2.175516704481299</c:v>
                </c:pt>
                <c:pt idx="13">
                  <c:v>2.283153659964184</c:v>
                </c:pt>
                <c:pt idx="14">
                  <c:v>1.943846006237611</c:v>
                </c:pt>
                <c:pt idx="15">
                  <c:v>2.332519307842173</c:v>
                </c:pt>
                <c:pt idx="16">
                  <c:v>2.230251741577012</c:v>
                </c:pt>
                <c:pt idx="17">
                  <c:v>2.2747534603526</c:v>
                </c:pt>
                <c:pt idx="18">
                  <c:v>2.253470199055475</c:v>
                </c:pt>
                <c:pt idx="19">
                  <c:v>2.482364833561012</c:v>
                </c:pt>
                <c:pt idx="20">
                  <c:v>2.552799505267052</c:v>
                </c:pt>
                <c:pt idx="21">
                  <c:v>2.295020654686297</c:v>
                </c:pt>
                <c:pt idx="22">
                  <c:v>2.415259513779798</c:v>
                </c:pt>
                <c:pt idx="23">
                  <c:v>2.336861531</c:v>
                </c:pt>
                <c:pt idx="24">
                  <c:v>2.192713743</c:v>
                </c:pt>
                <c:pt idx="25">
                  <c:v>2.285920479</c:v>
                </c:pt>
                <c:pt idx="26">
                  <c:v>1.97519168</c:v>
                </c:pt>
                <c:pt idx="27">
                  <c:v>2.28712914</c:v>
                </c:pt>
                <c:pt idx="28">
                  <c:v>2.481504208</c:v>
                </c:pt>
                <c:pt idx="29">
                  <c:v>2.284970818</c:v>
                </c:pt>
                <c:pt idx="30">
                  <c:v>2.44722053</c:v>
                </c:pt>
                <c:pt idx="31">
                  <c:v>2.295551664</c:v>
                </c:pt>
                <c:pt idx="32">
                  <c:v>2.074473648</c:v>
                </c:pt>
                <c:pt idx="33">
                  <c:v>2.155443829</c:v>
                </c:pt>
                <c:pt idx="34">
                  <c:v>2.222080749</c:v>
                </c:pt>
                <c:pt idx="35">
                  <c:v>2.167696605</c:v>
                </c:pt>
                <c:pt idx="36">
                  <c:v>2.446877216</c:v>
                </c:pt>
                <c:pt idx="37">
                  <c:v>2.114223523</c:v>
                </c:pt>
                <c:pt idx="38">
                  <c:v>2.303963474</c:v>
                </c:pt>
                <c:pt idx="39">
                  <c:v>2.123406504</c:v>
                </c:pt>
                <c:pt idx="40">
                  <c:v>2.183025549</c:v>
                </c:pt>
                <c:pt idx="41">
                  <c:v>2.365109377</c:v>
                </c:pt>
                <c:pt idx="42">
                  <c:v>2.300168326</c:v>
                </c:pt>
                <c:pt idx="43">
                  <c:v>2.153313993</c:v>
                </c:pt>
                <c:pt idx="44">
                  <c:v>2.302895505</c:v>
                </c:pt>
                <c:pt idx="45">
                  <c:v>2.41617675</c:v>
                </c:pt>
                <c:pt idx="46">
                  <c:v>2.192047847</c:v>
                </c:pt>
                <c:pt idx="47">
                  <c:v>2.39090769</c:v>
                </c:pt>
                <c:pt idx="48">
                  <c:v>2.406537221</c:v>
                </c:pt>
                <c:pt idx="49">
                  <c:v>2.513484319</c:v>
                </c:pt>
                <c:pt idx="50">
                  <c:v>2.534591647</c:v>
                </c:pt>
                <c:pt idx="51">
                  <c:v>2.531353529</c:v>
                </c:pt>
                <c:pt idx="52">
                  <c:v>2.103814274</c:v>
                </c:pt>
                <c:pt idx="53">
                  <c:v>2.729280113</c:v>
                </c:pt>
                <c:pt idx="54">
                  <c:v>2.661740029</c:v>
                </c:pt>
                <c:pt idx="55">
                  <c:v>2.530058343</c:v>
                </c:pt>
                <c:pt idx="56">
                  <c:v>2.517604475</c:v>
                </c:pt>
                <c:pt idx="57">
                  <c:v>2.56531855</c:v>
                </c:pt>
                <c:pt idx="58">
                  <c:v>2.712444001</c:v>
                </c:pt>
                <c:pt idx="59">
                  <c:v>2.492498199</c:v>
                </c:pt>
                <c:pt idx="60">
                  <c:v>2.539515229</c:v>
                </c:pt>
              </c:numCache>
            </c:numRef>
          </c:yVal>
        </c:ser>
        <c:ser>
          <c:idx val="5"/>
          <c:order val="5"/>
          <c:tx>
            <c:v>C2D (45)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TDP'!$M$4:$M$64</c:f>
              <c:numCache>
                <c:formatCode>0.0</c:formatCode>
                <c:ptCount val="61"/>
                <c:pt idx="0">
                  <c:v>65.0</c:v>
                </c:pt>
                <c:pt idx="1">
                  <c:v>65.0</c:v>
                </c:pt>
                <c:pt idx="2">
                  <c:v>65.0</c:v>
                </c:pt>
                <c:pt idx="3">
                  <c:v>65.0</c:v>
                </c:pt>
                <c:pt idx="4">
                  <c:v>65.0</c:v>
                </c:pt>
                <c:pt idx="5">
                  <c:v>65.0</c:v>
                </c:pt>
                <c:pt idx="6">
                  <c:v>65.0</c:v>
                </c:pt>
                <c:pt idx="7">
                  <c:v>65.0</c:v>
                </c:pt>
                <c:pt idx="8">
                  <c:v>65.0</c:v>
                </c:pt>
                <c:pt idx="9">
                  <c:v>65.0</c:v>
                </c:pt>
                <c:pt idx="10">
                  <c:v>65.0</c:v>
                </c:pt>
                <c:pt idx="11">
                  <c:v>65.0</c:v>
                </c:pt>
                <c:pt idx="12">
                  <c:v>65.0</c:v>
                </c:pt>
                <c:pt idx="13">
                  <c:v>65.0</c:v>
                </c:pt>
                <c:pt idx="14">
                  <c:v>65.0</c:v>
                </c:pt>
                <c:pt idx="15">
                  <c:v>65.0</c:v>
                </c:pt>
                <c:pt idx="16">
                  <c:v>65.0</c:v>
                </c:pt>
                <c:pt idx="17">
                  <c:v>65.0</c:v>
                </c:pt>
                <c:pt idx="18">
                  <c:v>65.0</c:v>
                </c:pt>
                <c:pt idx="19">
                  <c:v>65.0</c:v>
                </c:pt>
                <c:pt idx="20">
                  <c:v>65.0</c:v>
                </c:pt>
                <c:pt idx="21">
                  <c:v>65.0</c:v>
                </c:pt>
                <c:pt idx="22">
                  <c:v>65.0</c:v>
                </c:pt>
                <c:pt idx="23">
                  <c:v>65.0</c:v>
                </c:pt>
                <c:pt idx="24">
                  <c:v>65.0</c:v>
                </c:pt>
                <c:pt idx="25">
                  <c:v>65.0</c:v>
                </c:pt>
                <c:pt idx="26">
                  <c:v>65.0</c:v>
                </c:pt>
                <c:pt idx="27">
                  <c:v>65.0</c:v>
                </c:pt>
                <c:pt idx="28">
                  <c:v>65.0</c:v>
                </c:pt>
                <c:pt idx="29">
                  <c:v>65.0</c:v>
                </c:pt>
                <c:pt idx="30">
                  <c:v>65.0</c:v>
                </c:pt>
                <c:pt idx="31">
                  <c:v>65.0</c:v>
                </c:pt>
                <c:pt idx="32">
                  <c:v>65.0</c:v>
                </c:pt>
                <c:pt idx="33">
                  <c:v>65.0</c:v>
                </c:pt>
                <c:pt idx="34">
                  <c:v>65.0</c:v>
                </c:pt>
                <c:pt idx="35">
                  <c:v>65.0</c:v>
                </c:pt>
                <c:pt idx="36">
                  <c:v>65.0</c:v>
                </c:pt>
                <c:pt idx="37">
                  <c:v>65.0</c:v>
                </c:pt>
                <c:pt idx="38">
                  <c:v>65.0</c:v>
                </c:pt>
                <c:pt idx="39">
                  <c:v>65.0</c:v>
                </c:pt>
                <c:pt idx="40">
                  <c:v>65.0</c:v>
                </c:pt>
                <c:pt idx="41">
                  <c:v>65.0</c:v>
                </c:pt>
                <c:pt idx="42">
                  <c:v>65.0</c:v>
                </c:pt>
                <c:pt idx="43">
                  <c:v>65.0</c:v>
                </c:pt>
                <c:pt idx="44">
                  <c:v>65.0</c:v>
                </c:pt>
                <c:pt idx="45">
                  <c:v>65.0</c:v>
                </c:pt>
                <c:pt idx="46">
                  <c:v>65.0</c:v>
                </c:pt>
                <c:pt idx="47">
                  <c:v>65.0</c:v>
                </c:pt>
                <c:pt idx="48">
                  <c:v>65.0</c:v>
                </c:pt>
                <c:pt idx="49">
                  <c:v>65.0</c:v>
                </c:pt>
                <c:pt idx="50">
                  <c:v>65.0</c:v>
                </c:pt>
                <c:pt idx="51">
                  <c:v>65.0</c:v>
                </c:pt>
                <c:pt idx="52">
                  <c:v>65.0</c:v>
                </c:pt>
                <c:pt idx="53">
                  <c:v>65.0</c:v>
                </c:pt>
                <c:pt idx="54">
                  <c:v>65.0</c:v>
                </c:pt>
                <c:pt idx="55">
                  <c:v>65.0</c:v>
                </c:pt>
                <c:pt idx="56">
                  <c:v>65.0</c:v>
                </c:pt>
                <c:pt idx="57">
                  <c:v>65.0</c:v>
                </c:pt>
                <c:pt idx="58">
                  <c:v>65.0</c:v>
                </c:pt>
                <c:pt idx="59">
                  <c:v>65.0</c:v>
                </c:pt>
                <c:pt idx="60">
                  <c:v>65.0</c:v>
                </c:pt>
              </c:numCache>
            </c:numRef>
          </c:xVal>
          <c:yVal>
            <c:numRef>
              <c:f>'2.5 TDP'!$N$4:$N$64</c:f>
              <c:numCache>
                <c:formatCode>0.0</c:formatCode>
                <c:ptCount val="61"/>
                <c:pt idx="0">
                  <c:v>20.00594322358073</c:v>
                </c:pt>
                <c:pt idx="1">
                  <c:v>20.59462015991535</c:v>
                </c:pt>
                <c:pt idx="2">
                  <c:v>23.54450962003143</c:v>
                </c:pt>
                <c:pt idx="3">
                  <c:v>19.89917129001342</c:v>
                </c:pt>
                <c:pt idx="4">
                  <c:v>20.48410699765511</c:v>
                </c:pt>
                <c:pt idx="5">
                  <c:v>17.67410700166121</c:v>
                </c:pt>
                <c:pt idx="6">
                  <c:v>21.76821446735176</c:v>
                </c:pt>
                <c:pt idx="7">
                  <c:v>18.01051610893124</c:v>
                </c:pt>
                <c:pt idx="8">
                  <c:v>15.79433130006232</c:v>
                </c:pt>
                <c:pt idx="9">
                  <c:v>22.1416747432228</c:v>
                </c:pt>
                <c:pt idx="10">
                  <c:v>24.51705949649399</c:v>
                </c:pt>
                <c:pt idx="11">
                  <c:v>21.60399973709865</c:v>
                </c:pt>
                <c:pt idx="12">
                  <c:v>20.04983310402757</c:v>
                </c:pt>
                <c:pt idx="13">
                  <c:v>20.92184930088719</c:v>
                </c:pt>
                <c:pt idx="14">
                  <c:v>19.99414114369726</c:v>
                </c:pt>
                <c:pt idx="15">
                  <c:v>19.91468707368972</c:v>
                </c:pt>
                <c:pt idx="16">
                  <c:v>22.65351058617383</c:v>
                </c:pt>
                <c:pt idx="17">
                  <c:v>19.27631844848124</c:v>
                </c:pt>
                <c:pt idx="18">
                  <c:v>17.76003164292875</c:v>
                </c:pt>
                <c:pt idx="19">
                  <c:v>22.10555992617507</c:v>
                </c:pt>
                <c:pt idx="20">
                  <c:v>22.80418661218931</c:v>
                </c:pt>
                <c:pt idx="21">
                  <c:v>26.75730376710347</c:v>
                </c:pt>
                <c:pt idx="22">
                  <c:v>23.54821362885276</c:v>
                </c:pt>
                <c:pt idx="23">
                  <c:v>18.49271773</c:v>
                </c:pt>
                <c:pt idx="24">
                  <c:v>18.5925876</c:v>
                </c:pt>
                <c:pt idx="25">
                  <c:v>18.42787468</c:v>
                </c:pt>
                <c:pt idx="26">
                  <c:v>19.1253892</c:v>
                </c:pt>
                <c:pt idx="27">
                  <c:v>17.83997675</c:v>
                </c:pt>
                <c:pt idx="28">
                  <c:v>19.07703676</c:v>
                </c:pt>
                <c:pt idx="29">
                  <c:v>17.99318201</c:v>
                </c:pt>
                <c:pt idx="30">
                  <c:v>20.4588714</c:v>
                </c:pt>
                <c:pt idx="31">
                  <c:v>17.84321745</c:v>
                </c:pt>
                <c:pt idx="32">
                  <c:v>18.1739807</c:v>
                </c:pt>
                <c:pt idx="33">
                  <c:v>18.76501109</c:v>
                </c:pt>
                <c:pt idx="34">
                  <c:v>19.09937605</c:v>
                </c:pt>
                <c:pt idx="35">
                  <c:v>18.51649017</c:v>
                </c:pt>
                <c:pt idx="36">
                  <c:v>20.69986004</c:v>
                </c:pt>
                <c:pt idx="37">
                  <c:v>19.74261531</c:v>
                </c:pt>
                <c:pt idx="38">
                  <c:v>19.19515178</c:v>
                </c:pt>
                <c:pt idx="39">
                  <c:v>19.87458233</c:v>
                </c:pt>
                <c:pt idx="40">
                  <c:v>21.05080516</c:v>
                </c:pt>
                <c:pt idx="41">
                  <c:v>19.03044963</c:v>
                </c:pt>
                <c:pt idx="42">
                  <c:v>18.62677381</c:v>
                </c:pt>
                <c:pt idx="43">
                  <c:v>18.8727135</c:v>
                </c:pt>
                <c:pt idx="44">
                  <c:v>18.01811842</c:v>
                </c:pt>
                <c:pt idx="45">
                  <c:v>20.54988192</c:v>
                </c:pt>
                <c:pt idx="46">
                  <c:v>20.13636258</c:v>
                </c:pt>
                <c:pt idx="47">
                  <c:v>18.78703565</c:v>
                </c:pt>
                <c:pt idx="48">
                  <c:v>19.18757974</c:v>
                </c:pt>
                <c:pt idx="49">
                  <c:v>20.38026875</c:v>
                </c:pt>
                <c:pt idx="50">
                  <c:v>20.07895623</c:v>
                </c:pt>
                <c:pt idx="51">
                  <c:v>18.45867419</c:v>
                </c:pt>
                <c:pt idx="52">
                  <c:v>16.89525404</c:v>
                </c:pt>
                <c:pt idx="53">
                  <c:v>23.76994612</c:v>
                </c:pt>
                <c:pt idx="54">
                  <c:v>26.4643807</c:v>
                </c:pt>
                <c:pt idx="55">
                  <c:v>25.92684434</c:v>
                </c:pt>
                <c:pt idx="56">
                  <c:v>20.65165304</c:v>
                </c:pt>
                <c:pt idx="57">
                  <c:v>21.53345358</c:v>
                </c:pt>
                <c:pt idx="58">
                  <c:v>25.82293295</c:v>
                </c:pt>
                <c:pt idx="59">
                  <c:v>16.08902984</c:v>
                </c:pt>
                <c:pt idx="60">
                  <c:v>16.77123865</c:v>
                </c:pt>
              </c:numCache>
            </c:numRef>
          </c:yVal>
        </c:ser>
        <c:ser>
          <c:idx val="6"/>
          <c:order val="6"/>
          <c:tx>
            <c:v>AtomD (45)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TDP'!$O$4:$O$64</c:f>
              <c:numCache>
                <c:formatCode>0.0</c:formatCode>
                <c:ptCount val="61"/>
                <c:pt idx="0">
                  <c:v>13.0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13.0</c:v>
                </c:pt>
                <c:pt idx="5">
                  <c:v>13.0</c:v>
                </c:pt>
                <c:pt idx="6">
                  <c:v>13.0</c:v>
                </c:pt>
                <c:pt idx="7">
                  <c:v>13.0</c:v>
                </c:pt>
                <c:pt idx="8">
                  <c:v>13.0</c:v>
                </c:pt>
                <c:pt idx="9">
                  <c:v>13.0</c:v>
                </c:pt>
                <c:pt idx="10">
                  <c:v>13.0</c:v>
                </c:pt>
                <c:pt idx="11">
                  <c:v>13.0</c:v>
                </c:pt>
                <c:pt idx="12">
                  <c:v>13.0</c:v>
                </c:pt>
                <c:pt idx="13">
                  <c:v>13.0</c:v>
                </c:pt>
                <c:pt idx="14">
                  <c:v>13.0</c:v>
                </c:pt>
                <c:pt idx="15">
                  <c:v>13.0</c:v>
                </c:pt>
                <c:pt idx="16">
                  <c:v>13.0</c:v>
                </c:pt>
                <c:pt idx="17">
                  <c:v>13.0</c:v>
                </c:pt>
                <c:pt idx="18">
                  <c:v>13.0</c:v>
                </c:pt>
                <c:pt idx="19">
                  <c:v>13.0</c:v>
                </c:pt>
                <c:pt idx="20">
                  <c:v>13.0</c:v>
                </c:pt>
                <c:pt idx="21">
                  <c:v>13.0</c:v>
                </c:pt>
                <c:pt idx="22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13.0</c:v>
                </c:pt>
                <c:pt idx="28">
                  <c:v>13.0</c:v>
                </c:pt>
                <c:pt idx="29">
                  <c:v>13.0</c:v>
                </c:pt>
                <c:pt idx="30">
                  <c:v>13.0</c:v>
                </c:pt>
                <c:pt idx="31">
                  <c:v>13.0</c:v>
                </c:pt>
                <c:pt idx="32">
                  <c:v>13.0</c:v>
                </c:pt>
                <c:pt idx="33">
                  <c:v>13.0</c:v>
                </c:pt>
                <c:pt idx="34">
                  <c:v>13.0</c:v>
                </c:pt>
                <c:pt idx="35">
                  <c:v>13.0</c:v>
                </c:pt>
                <c:pt idx="36">
                  <c:v>13.0</c:v>
                </c:pt>
                <c:pt idx="37">
                  <c:v>13.0</c:v>
                </c:pt>
                <c:pt idx="38">
                  <c:v>13.0</c:v>
                </c:pt>
                <c:pt idx="39">
                  <c:v>13.0</c:v>
                </c:pt>
                <c:pt idx="40">
                  <c:v>13.0</c:v>
                </c:pt>
                <c:pt idx="41">
                  <c:v>13.0</c:v>
                </c:pt>
                <c:pt idx="42">
                  <c:v>13.0</c:v>
                </c:pt>
                <c:pt idx="43">
                  <c:v>13.0</c:v>
                </c:pt>
                <c:pt idx="44">
                  <c:v>13.0</c:v>
                </c:pt>
                <c:pt idx="45">
                  <c:v>13.0</c:v>
                </c:pt>
                <c:pt idx="46">
                  <c:v>13.0</c:v>
                </c:pt>
                <c:pt idx="47">
                  <c:v>13.0</c:v>
                </c:pt>
                <c:pt idx="48">
                  <c:v>13.0</c:v>
                </c:pt>
                <c:pt idx="49">
                  <c:v>13.0</c:v>
                </c:pt>
                <c:pt idx="50">
                  <c:v>13.0</c:v>
                </c:pt>
                <c:pt idx="51">
                  <c:v>13.0</c:v>
                </c:pt>
                <c:pt idx="52">
                  <c:v>13.0</c:v>
                </c:pt>
                <c:pt idx="53">
                  <c:v>13.0</c:v>
                </c:pt>
                <c:pt idx="54">
                  <c:v>13.0</c:v>
                </c:pt>
                <c:pt idx="55">
                  <c:v>13.0</c:v>
                </c:pt>
                <c:pt idx="56">
                  <c:v>13.0</c:v>
                </c:pt>
                <c:pt idx="57">
                  <c:v>13.0</c:v>
                </c:pt>
                <c:pt idx="58">
                  <c:v>13.0</c:v>
                </c:pt>
                <c:pt idx="59">
                  <c:v>13.0</c:v>
                </c:pt>
                <c:pt idx="60">
                  <c:v>13.0</c:v>
                </c:pt>
              </c:numCache>
            </c:numRef>
          </c:xVal>
          <c:yVal>
            <c:numRef>
              <c:f>'2.5 TDP'!$P$4:$P$64</c:f>
              <c:numCache>
                <c:formatCode>0.0</c:formatCode>
                <c:ptCount val="61"/>
                <c:pt idx="0">
                  <c:v>4.381505197767612</c:v>
                </c:pt>
                <c:pt idx="1">
                  <c:v>4.421915499925533</c:v>
                </c:pt>
                <c:pt idx="2">
                  <c:v>4.444619069891552</c:v>
                </c:pt>
                <c:pt idx="3">
                  <c:v>4.592994591576192</c:v>
                </c:pt>
                <c:pt idx="4">
                  <c:v>4.779852909065943</c:v>
                </c:pt>
                <c:pt idx="5">
                  <c:v>4.943715470162795</c:v>
                </c:pt>
                <c:pt idx="6">
                  <c:v>4.85731543556026</c:v>
                </c:pt>
                <c:pt idx="7">
                  <c:v>4.576589992185443</c:v>
                </c:pt>
                <c:pt idx="8">
                  <c:v>4.756774082994648</c:v>
                </c:pt>
                <c:pt idx="9">
                  <c:v>4.551733291670112</c:v>
                </c:pt>
                <c:pt idx="10">
                  <c:v>4.945968884150046</c:v>
                </c:pt>
                <c:pt idx="11">
                  <c:v>4.335962300439714</c:v>
                </c:pt>
                <c:pt idx="12">
                  <c:v>4.022920431198086</c:v>
                </c:pt>
                <c:pt idx="13">
                  <c:v>4.313825254865623</c:v>
                </c:pt>
                <c:pt idx="14">
                  <c:v>3.90654913836356</c:v>
                </c:pt>
                <c:pt idx="15">
                  <c:v>4.504739254628941</c:v>
                </c:pt>
                <c:pt idx="16">
                  <c:v>4.068975474462597</c:v>
                </c:pt>
                <c:pt idx="17">
                  <c:v>4.499429671176905</c:v>
                </c:pt>
                <c:pt idx="18">
                  <c:v>4.421539790110087</c:v>
                </c:pt>
                <c:pt idx="19">
                  <c:v>5.46324716989755</c:v>
                </c:pt>
                <c:pt idx="20">
                  <c:v>5.622638516527623</c:v>
                </c:pt>
                <c:pt idx="21">
                  <c:v>4.84679045128286</c:v>
                </c:pt>
                <c:pt idx="22">
                  <c:v>5.346655822165048</c:v>
                </c:pt>
                <c:pt idx="23">
                  <c:v>3.698631494</c:v>
                </c:pt>
                <c:pt idx="24">
                  <c:v>3.610017388</c:v>
                </c:pt>
                <c:pt idx="25">
                  <c:v>3.687766767</c:v>
                </c:pt>
                <c:pt idx="26">
                  <c:v>3.440029561</c:v>
                </c:pt>
                <c:pt idx="27">
                  <c:v>3.640154002</c:v>
                </c:pt>
                <c:pt idx="28">
                  <c:v>3.831418293</c:v>
                </c:pt>
                <c:pt idx="29">
                  <c:v>3.628964205</c:v>
                </c:pt>
                <c:pt idx="30">
                  <c:v>3.841340497</c:v>
                </c:pt>
                <c:pt idx="31">
                  <c:v>3.646880788</c:v>
                </c:pt>
                <c:pt idx="32">
                  <c:v>3.526789484</c:v>
                </c:pt>
                <c:pt idx="33">
                  <c:v>3.585861748</c:v>
                </c:pt>
                <c:pt idx="34">
                  <c:v>3.611501698</c:v>
                </c:pt>
                <c:pt idx="35">
                  <c:v>3.503326867</c:v>
                </c:pt>
                <c:pt idx="36">
                  <c:v>3.861644016</c:v>
                </c:pt>
                <c:pt idx="37">
                  <c:v>3.484531001</c:v>
                </c:pt>
                <c:pt idx="38">
                  <c:v>3.645459825</c:v>
                </c:pt>
                <c:pt idx="39">
                  <c:v>3.481506771</c:v>
                </c:pt>
                <c:pt idx="40">
                  <c:v>3.576647101</c:v>
                </c:pt>
                <c:pt idx="41">
                  <c:v>3.685861081</c:v>
                </c:pt>
                <c:pt idx="42">
                  <c:v>3.651515255</c:v>
                </c:pt>
                <c:pt idx="43">
                  <c:v>3.608173587</c:v>
                </c:pt>
                <c:pt idx="44">
                  <c:v>3.626113402</c:v>
                </c:pt>
                <c:pt idx="45">
                  <c:v>3.757434342</c:v>
                </c:pt>
                <c:pt idx="46">
                  <c:v>3.626015624</c:v>
                </c:pt>
                <c:pt idx="47">
                  <c:v>3.737915648</c:v>
                </c:pt>
                <c:pt idx="48">
                  <c:v>3.867489645</c:v>
                </c:pt>
                <c:pt idx="49">
                  <c:v>3.875411132</c:v>
                </c:pt>
                <c:pt idx="50">
                  <c:v>5.249258022</c:v>
                </c:pt>
                <c:pt idx="51">
                  <c:v>5.208746338</c:v>
                </c:pt>
                <c:pt idx="52">
                  <c:v>4.318549976</c:v>
                </c:pt>
                <c:pt idx="53">
                  <c:v>5.763779147</c:v>
                </c:pt>
                <c:pt idx="54">
                  <c:v>5.768547539</c:v>
                </c:pt>
                <c:pt idx="55">
                  <c:v>5.523421795</c:v>
                </c:pt>
                <c:pt idx="56">
                  <c:v>5.082025463</c:v>
                </c:pt>
                <c:pt idx="57">
                  <c:v>5.337715532</c:v>
                </c:pt>
                <c:pt idx="58">
                  <c:v>5.936317105</c:v>
                </c:pt>
                <c:pt idx="59">
                  <c:v>5.05990792</c:v>
                </c:pt>
                <c:pt idx="60">
                  <c:v>5.240835236</c:v>
                </c:pt>
              </c:numCache>
            </c:numRef>
          </c:yVal>
        </c:ser>
        <c:ser>
          <c:idx val="7"/>
          <c:order val="7"/>
          <c:tx>
            <c:v>i5 (32)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'2.5 TDP'!$Q$4:$Q$64</c:f>
              <c:numCache>
                <c:formatCode>0.0</c:formatCode>
                <c:ptCount val="61"/>
                <c:pt idx="0">
                  <c:v>73.0</c:v>
                </c:pt>
                <c:pt idx="1">
                  <c:v>73.0</c:v>
                </c:pt>
                <c:pt idx="2">
                  <c:v>73.0</c:v>
                </c:pt>
                <c:pt idx="3">
                  <c:v>73.0</c:v>
                </c:pt>
                <c:pt idx="4">
                  <c:v>73.0</c:v>
                </c:pt>
                <c:pt idx="5">
                  <c:v>73.0</c:v>
                </c:pt>
                <c:pt idx="6">
                  <c:v>73.0</c:v>
                </c:pt>
                <c:pt idx="7">
                  <c:v>73.0</c:v>
                </c:pt>
                <c:pt idx="8">
                  <c:v>73.0</c:v>
                </c:pt>
                <c:pt idx="9">
                  <c:v>73.0</c:v>
                </c:pt>
                <c:pt idx="10">
                  <c:v>73.0</c:v>
                </c:pt>
                <c:pt idx="11">
                  <c:v>73.0</c:v>
                </c:pt>
                <c:pt idx="12">
                  <c:v>73.0</c:v>
                </c:pt>
                <c:pt idx="13">
                  <c:v>73.0</c:v>
                </c:pt>
                <c:pt idx="14">
                  <c:v>73.0</c:v>
                </c:pt>
                <c:pt idx="15">
                  <c:v>73.0</c:v>
                </c:pt>
                <c:pt idx="16">
                  <c:v>73.0</c:v>
                </c:pt>
                <c:pt idx="17">
                  <c:v>73.0</c:v>
                </c:pt>
                <c:pt idx="18">
                  <c:v>73.0</c:v>
                </c:pt>
                <c:pt idx="19">
                  <c:v>73.0</c:v>
                </c:pt>
                <c:pt idx="20">
                  <c:v>73.0</c:v>
                </c:pt>
                <c:pt idx="21">
                  <c:v>73.0</c:v>
                </c:pt>
                <c:pt idx="22">
                  <c:v>73.0</c:v>
                </c:pt>
                <c:pt idx="23">
                  <c:v>73.0</c:v>
                </c:pt>
                <c:pt idx="24">
                  <c:v>73.0</c:v>
                </c:pt>
                <c:pt idx="25">
                  <c:v>73.0</c:v>
                </c:pt>
                <c:pt idx="26">
                  <c:v>73.0</c:v>
                </c:pt>
                <c:pt idx="27">
                  <c:v>73.0</c:v>
                </c:pt>
                <c:pt idx="28">
                  <c:v>73.0</c:v>
                </c:pt>
                <c:pt idx="29">
                  <c:v>73.0</c:v>
                </c:pt>
                <c:pt idx="30">
                  <c:v>73.0</c:v>
                </c:pt>
                <c:pt idx="31">
                  <c:v>73.0</c:v>
                </c:pt>
                <c:pt idx="32">
                  <c:v>73.0</c:v>
                </c:pt>
                <c:pt idx="33">
                  <c:v>73.0</c:v>
                </c:pt>
                <c:pt idx="34">
                  <c:v>73.0</c:v>
                </c:pt>
                <c:pt idx="35">
                  <c:v>73.0</c:v>
                </c:pt>
                <c:pt idx="36">
                  <c:v>73.0</c:v>
                </c:pt>
                <c:pt idx="37">
                  <c:v>73.0</c:v>
                </c:pt>
                <c:pt idx="38">
                  <c:v>73.0</c:v>
                </c:pt>
                <c:pt idx="39">
                  <c:v>73.0</c:v>
                </c:pt>
                <c:pt idx="40">
                  <c:v>73.0</c:v>
                </c:pt>
                <c:pt idx="41">
                  <c:v>73.0</c:v>
                </c:pt>
                <c:pt idx="42">
                  <c:v>73.0</c:v>
                </c:pt>
                <c:pt idx="43">
                  <c:v>73.0</c:v>
                </c:pt>
                <c:pt idx="44">
                  <c:v>73.0</c:v>
                </c:pt>
                <c:pt idx="45">
                  <c:v>73.0</c:v>
                </c:pt>
                <c:pt idx="46">
                  <c:v>73.0</c:v>
                </c:pt>
                <c:pt idx="47">
                  <c:v>73.0</c:v>
                </c:pt>
                <c:pt idx="48">
                  <c:v>73.0</c:v>
                </c:pt>
                <c:pt idx="49">
                  <c:v>73.0</c:v>
                </c:pt>
                <c:pt idx="50">
                  <c:v>73.0</c:v>
                </c:pt>
                <c:pt idx="51">
                  <c:v>73.0</c:v>
                </c:pt>
                <c:pt idx="52">
                  <c:v>73.0</c:v>
                </c:pt>
                <c:pt idx="53">
                  <c:v>73.0</c:v>
                </c:pt>
                <c:pt idx="54">
                  <c:v>73.0</c:v>
                </c:pt>
                <c:pt idx="55">
                  <c:v>73.0</c:v>
                </c:pt>
                <c:pt idx="56">
                  <c:v>73.0</c:v>
                </c:pt>
                <c:pt idx="57">
                  <c:v>73.0</c:v>
                </c:pt>
                <c:pt idx="58">
                  <c:v>73.0</c:v>
                </c:pt>
                <c:pt idx="59">
                  <c:v>73.0</c:v>
                </c:pt>
                <c:pt idx="60">
                  <c:v>73.0</c:v>
                </c:pt>
              </c:numCache>
            </c:numRef>
          </c:xVal>
          <c:yVal>
            <c:numRef>
              <c:f>'2.5 TDP'!$R$4:$R$64</c:f>
              <c:numCache>
                <c:formatCode>0.0</c:formatCode>
                <c:ptCount val="61"/>
                <c:pt idx="0">
                  <c:v>24.66701016317724</c:v>
                </c:pt>
                <c:pt idx="1">
                  <c:v>23.62754023816254</c:v>
                </c:pt>
                <c:pt idx="2">
                  <c:v>21.21534254156986</c:v>
                </c:pt>
                <c:pt idx="3">
                  <c:v>26.20722293993319</c:v>
                </c:pt>
                <c:pt idx="4">
                  <c:v>27.01976764402486</c:v>
                </c:pt>
                <c:pt idx="5">
                  <c:v>29.22862289109644</c:v>
                </c:pt>
                <c:pt idx="6">
                  <c:v>25.80899878629913</c:v>
                </c:pt>
                <c:pt idx="7">
                  <c:v>26.12703254748684</c:v>
                </c:pt>
                <c:pt idx="8">
                  <c:v>27.83385536342328</c:v>
                </c:pt>
                <c:pt idx="9">
                  <c:v>25.6585089807059</c:v>
                </c:pt>
                <c:pt idx="10">
                  <c:v>29.65406733899806</c:v>
                </c:pt>
                <c:pt idx="11">
                  <c:v>24.89613143098184</c:v>
                </c:pt>
                <c:pt idx="12">
                  <c:v>20.05404391693161</c:v>
                </c:pt>
                <c:pt idx="13">
                  <c:v>22.74037435942012</c:v>
                </c:pt>
                <c:pt idx="14">
                  <c:v>17.18065919774883</c:v>
                </c:pt>
                <c:pt idx="15">
                  <c:v>25.11635585458128</c:v>
                </c:pt>
                <c:pt idx="16">
                  <c:v>21.22949743948053</c:v>
                </c:pt>
                <c:pt idx="17">
                  <c:v>26.91012655787706</c:v>
                </c:pt>
                <c:pt idx="18">
                  <c:v>20.9793118651309</c:v>
                </c:pt>
                <c:pt idx="19">
                  <c:v>32.04005763959985</c:v>
                </c:pt>
                <c:pt idx="20">
                  <c:v>36.80132680139069</c:v>
                </c:pt>
                <c:pt idx="21">
                  <c:v>25.40898115835838</c:v>
                </c:pt>
                <c:pt idx="22">
                  <c:v>32.37193016949284</c:v>
                </c:pt>
                <c:pt idx="23">
                  <c:v>20.78200024</c:v>
                </c:pt>
                <c:pt idx="24">
                  <c:v>19.71899019</c:v>
                </c:pt>
                <c:pt idx="25">
                  <c:v>18.20522981</c:v>
                </c:pt>
                <c:pt idx="26">
                  <c:v>17.19260834</c:v>
                </c:pt>
                <c:pt idx="27">
                  <c:v>20.03256207</c:v>
                </c:pt>
                <c:pt idx="28">
                  <c:v>20.60572415</c:v>
                </c:pt>
                <c:pt idx="29">
                  <c:v>20.33987842</c:v>
                </c:pt>
                <c:pt idx="30">
                  <c:v>19.38118864</c:v>
                </c:pt>
                <c:pt idx="31">
                  <c:v>20.34730212</c:v>
                </c:pt>
                <c:pt idx="32">
                  <c:v>16.54166236</c:v>
                </c:pt>
                <c:pt idx="33">
                  <c:v>19.42784006</c:v>
                </c:pt>
                <c:pt idx="34">
                  <c:v>18.14759617</c:v>
                </c:pt>
                <c:pt idx="35">
                  <c:v>21.73543823</c:v>
                </c:pt>
                <c:pt idx="36">
                  <c:v>19.99644418</c:v>
                </c:pt>
                <c:pt idx="37">
                  <c:v>19.0405496</c:v>
                </c:pt>
                <c:pt idx="38">
                  <c:v>20.76727843</c:v>
                </c:pt>
                <c:pt idx="39">
                  <c:v>18.41158619</c:v>
                </c:pt>
                <c:pt idx="40">
                  <c:v>18.85061971</c:v>
                </c:pt>
                <c:pt idx="41">
                  <c:v>20.88922736</c:v>
                </c:pt>
                <c:pt idx="42">
                  <c:v>20.02230543</c:v>
                </c:pt>
                <c:pt idx="43">
                  <c:v>17.55059573</c:v>
                </c:pt>
                <c:pt idx="44">
                  <c:v>20.44038702</c:v>
                </c:pt>
                <c:pt idx="45">
                  <c:v>22.17635734</c:v>
                </c:pt>
                <c:pt idx="46">
                  <c:v>17.9526694</c:v>
                </c:pt>
                <c:pt idx="47">
                  <c:v>20.55307619</c:v>
                </c:pt>
                <c:pt idx="48">
                  <c:v>19.65212903</c:v>
                </c:pt>
                <c:pt idx="49">
                  <c:v>19.20513118</c:v>
                </c:pt>
                <c:pt idx="50">
                  <c:v>28.26456572</c:v>
                </c:pt>
                <c:pt idx="51">
                  <c:v>25.80922538</c:v>
                </c:pt>
                <c:pt idx="52">
                  <c:v>20.11980012</c:v>
                </c:pt>
                <c:pt idx="53">
                  <c:v>34.9830795</c:v>
                </c:pt>
                <c:pt idx="54">
                  <c:v>37.23941019</c:v>
                </c:pt>
                <c:pt idx="55">
                  <c:v>37.68624151</c:v>
                </c:pt>
                <c:pt idx="56">
                  <c:v>28.26582965</c:v>
                </c:pt>
                <c:pt idx="57">
                  <c:v>26.76429985</c:v>
                </c:pt>
                <c:pt idx="58">
                  <c:v>38.19374569</c:v>
                </c:pt>
                <c:pt idx="59">
                  <c:v>22.94322589</c:v>
                </c:pt>
                <c:pt idx="60">
                  <c:v>20.67939799</c:v>
                </c:pt>
              </c:numCache>
            </c:numRef>
          </c:yVal>
        </c:ser>
        <c:axId val="628934920"/>
        <c:axId val="628942040"/>
      </c:scatterChart>
      <c:valAx>
        <c:axId val="628934920"/>
        <c:scaling>
          <c:orientation val="minMax"/>
          <c:max val="140.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TDP (W)</a:t>
                </a:r>
              </a:p>
            </c:rich>
          </c:tx>
          <c:layout/>
        </c:title>
        <c:numFmt formatCode="0.0" sourceLinked="1"/>
        <c:tickLblPos val="nextTo"/>
        <c:crossAx val="628942040"/>
        <c:crosses val="autoZero"/>
        <c:crossBetween val="midCat"/>
      </c:valAx>
      <c:valAx>
        <c:axId val="628942040"/>
        <c:scaling>
          <c:orientation val="minMax"/>
          <c:max val="140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Measured Power (W)</a:t>
                </a:r>
              </a:p>
            </c:rich>
          </c:tx>
          <c:layout/>
        </c:title>
        <c:numFmt formatCode="0.0" sourceLinked="1"/>
        <c:tickLblPos val="nextTo"/>
        <c:crossAx val="628934920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Performance Effect of CMP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'3.1 CMP'!$E$5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'3.1 CMP'!$A$15:$A$17</c:f>
              <c:strCache>
                <c:ptCount val="3"/>
                <c:pt idx="0">
                  <c:v>Native_x000d_Scale</c:v>
                </c:pt>
                <c:pt idx="1">
                  <c:v>Java_x000d_Non-scale</c:v>
                </c:pt>
                <c:pt idx="2">
                  <c:v>Java_x000d_Scale</c:v>
                </c:pt>
              </c:strCache>
            </c:strRef>
          </c:cat>
          <c:val>
            <c:numRef>
              <c:f>'3.1 CMP'!$E$14:$E$17</c:f>
              <c:numCache>
                <c:formatCode>0.00</c:formatCode>
                <c:ptCount val="4"/>
                <c:pt idx="0">
                  <c:v>0.988890005709997</c:v>
                </c:pt>
                <c:pt idx="1">
                  <c:v>1.764026246455821</c:v>
                </c:pt>
                <c:pt idx="2">
                  <c:v>1.185691868442056</c:v>
                </c:pt>
                <c:pt idx="3">
                  <c:v>1.74991707190181</c:v>
                </c:pt>
              </c:numCache>
            </c:numRef>
          </c:val>
        </c:ser>
        <c:ser>
          <c:idx val="2"/>
          <c:order val="1"/>
          <c:tx>
            <c:strRef>
              <c:f>'3.1 CMP'!$H$5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'3.1 CMP'!$A$15:$A$17</c:f>
              <c:strCache>
                <c:ptCount val="3"/>
                <c:pt idx="0">
                  <c:v>Native_x000d_Scale</c:v>
                </c:pt>
                <c:pt idx="1">
                  <c:v>Java_x000d_Non-scale</c:v>
                </c:pt>
                <c:pt idx="2">
                  <c:v>Java_x000d_Scale</c:v>
                </c:pt>
              </c:strCache>
            </c:strRef>
          </c:cat>
          <c:val>
            <c:numRef>
              <c:f>'3.1 CMP'!$H$14:$H$17</c:f>
              <c:numCache>
                <c:formatCode>0.00</c:formatCode>
                <c:ptCount val="4"/>
                <c:pt idx="0">
                  <c:v>0.995005286386226</c:v>
                </c:pt>
                <c:pt idx="1">
                  <c:v>1.781847620856835</c:v>
                </c:pt>
                <c:pt idx="2">
                  <c:v>1.182725799608036</c:v>
                </c:pt>
                <c:pt idx="3">
                  <c:v>1.698965850728221</c:v>
                </c:pt>
              </c:numCache>
            </c:numRef>
          </c:val>
        </c:ser>
        <c:axId val="634963880"/>
        <c:axId val="751017384"/>
      </c:barChart>
      <c:catAx>
        <c:axId val="634963880"/>
        <c:scaling>
          <c:orientation val="minMax"/>
        </c:scaling>
        <c:axPos val="b"/>
        <c:tickLblPos val="nextTo"/>
        <c:crossAx val="751017384"/>
        <c:crosses val="autoZero"/>
        <c:auto val="1"/>
        <c:lblAlgn val="ctr"/>
        <c:lblOffset val="100"/>
      </c:catAx>
      <c:valAx>
        <c:axId val="751017384"/>
        <c:scaling>
          <c:orientation val="minMax"/>
          <c:min val="0.9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  <c:layout/>
        </c:title>
        <c:numFmt formatCode="0.00" sourceLinked="1"/>
        <c:tickLblPos val="nextTo"/>
        <c:crossAx val="63496388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Effect of CMP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'3.1 CMP'!$E$5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'3.1 CMP'!$A$14:$A$17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'3.1 CMP'!$F$14:$F$17</c:f>
              <c:numCache>
                <c:formatCode>0.00</c:formatCode>
                <c:ptCount val="4"/>
                <c:pt idx="0">
                  <c:v>1.03085947531083</c:v>
                </c:pt>
                <c:pt idx="1">
                  <c:v>1.45314728482112</c:v>
                </c:pt>
                <c:pt idx="2">
                  <c:v>1.219181201162562</c:v>
                </c:pt>
                <c:pt idx="3">
                  <c:v>1.47275809801239</c:v>
                </c:pt>
              </c:numCache>
            </c:numRef>
          </c:val>
        </c:ser>
        <c:ser>
          <c:idx val="2"/>
          <c:order val="1"/>
          <c:tx>
            <c:strRef>
              <c:f>'3.1 CMP'!$H$5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'3.1 CMP'!$A$14:$A$17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'3.1 CMP'!$I$14:$I$17</c:f>
              <c:numCache>
                <c:formatCode>0.00</c:formatCode>
                <c:ptCount val="4"/>
                <c:pt idx="0">
                  <c:v>1.126785681796293</c:v>
                </c:pt>
                <c:pt idx="1">
                  <c:v>1.94941578923076</c:v>
                </c:pt>
                <c:pt idx="2">
                  <c:v>1.43973924170542</c:v>
                </c:pt>
                <c:pt idx="3">
                  <c:v>1.866989602008016</c:v>
                </c:pt>
              </c:numCache>
            </c:numRef>
          </c:val>
        </c:ser>
        <c:axId val="629518168"/>
        <c:axId val="629521320"/>
      </c:barChart>
      <c:catAx>
        <c:axId val="629518168"/>
        <c:scaling>
          <c:orientation val="minMax"/>
        </c:scaling>
        <c:axPos val="b"/>
        <c:numFmt formatCode="0.000" sourceLinked="1"/>
        <c:tickLblPos val="nextTo"/>
        <c:crossAx val="629521320"/>
        <c:crosses val="autoZero"/>
        <c:auto val="1"/>
        <c:lblAlgn val="ctr"/>
        <c:lblOffset val="100"/>
      </c:catAx>
      <c:valAx>
        <c:axId val="629521320"/>
        <c:scaling>
          <c:orientation val="minMax"/>
          <c:min val="0.8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  <c:layout/>
        </c:title>
        <c:numFmt formatCode="0.00" sourceLinked="1"/>
        <c:tickLblPos val="nextTo"/>
        <c:crossAx val="62951816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CMP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'3.1 CMP'!$Q$5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'3.1 CMP'!$Q$6:$S$6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CMP'!$Q$7:$S$7</c:f>
              <c:numCache>
                <c:formatCode>0.00</c:formatCode>
                <c:ptCount val="3"/>
                <c:pt idx="0">
                  <c:v>1.341808118369997</c:v>
                </c:pt>
                <c:pt idx="1">
                  <c:v>1.415042521792352</c:v>
                </c:pt>
                <c:pt idx="2">
                  <c:v>1.063411037615594</c:v>
                </c:pt>
              </c:numCache>
            </c:numRef>
          </c:val>
        </c:ser>
        <c:axId val="629556680"/>
        <c:axId val="629559736"/>
      </c:barChart>
      <c:catAx>
        <c:axId val="629556680"/>
        <c:scaling>
          <c:orientation val="minMax"/>
        </c:scaling>
        <c:axPos val="b"/>
        <c:tickLblPos val="nextTo"/>
        <c:crossAx val="629559736"/>
        <c:crosses val="autoZero"/>
        <c:auto val="1"/>
        <c:lblAlgn val="ctr"/>
        <c:lblOffset val="100"/>
      </c:catAx>
      <c:valAx>
        <c:axId val="629559736"/>
        <c:scaling>
          <c:orientation val="minMax"/>
          <c:min val="0.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4 Cores / 2 Cores</a:t>
                </a:r>
              </a:p>
            </c:rich>
          </c:tx>
          <c:layout/>
        </c:title>
        <c:numFmt formatCode="0.00" sourceLinked="1"/>
        <c:tickLblPos val="nextTo"/>
        <c:crossAx val="62955668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Effect of CMP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'3.1 CMP'!$H$5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'3.1 CMP'!$A$14:$A$17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'3.1 CMP'!$J$14:$J$17</c:f>
              <c:numCache>
                <c:formatCode>0.00</c:formatCode>
                <c:ptCount val="4"/>
                <c:pt idx="0">
                  <c:v>1.129648917680951</c:v>
                </c:pt>
                <c:pt idx="1">
                  <c:v>1.08846208136602</c:v>
                </c:pt>
                <c:pt idx="2">
                  <c:v>1.193659513468693</c:v>
                </c:pt>
                <c:pt idx="3">
                  <c:v>1.076733081856698</c:v>
                </c:pt>
              </c:numCache>
            </c:numRef>
          </c:val>
        </c:ser>
        <c:ser>
          <c:idx val="1"/>
          <c:order val="1"/>
          <c:tx>
            <c:strRef>
              <c:f>'3.1 CMP'!$E$5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'3.1 CMP'!$A$14:$A$17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'3.1 CMP'!$G$14:$G$17</c:f>
              <c:numCache>
                <c:formatCode>0.00</c:formatCode>
                <c:ptCount val="4"/>
                <c:pt idx="0">
                  <c:v>1.042166966334775</c:v>
                </c:pt>
                <c:pt idx="1">
                  <c:v>0.812432282874733</c:v>
                </c:pt>
                <c:pt idx="2">
                  <c:v>1.003787379085093</c:v>
                </c:pt>
                <c:pt idx="3">
                  <c:v>0.821832042668785</c:v>
                </c:pt>
              </c:numCache>
            </c:numRef>
          </c:val>
        </c:ser>
        <c:axId val="629180824"/>
        <c:axId val="629183944"/>
      </c:barChart>
      <c:catAx>
        <c:axId val="629180824"/>
        <c:scaling>
          <c:orientation val="minMax"/>
        </c:scaling>
        <c:axPos val="b"/>
        <c:numFmt formatCode="0.000" sourceLinked="1"/>
        <c:tickLblPos val="nextTo"/>
        <c:crossAx val="629183944"/>
        <c:crosses val="autoZero"/>
        <c:auto val="1"/>
        <c:lblAlgn val="ctr"/>
        <c:lblOffset val="100"/>
      </c:catAx>
      <c:valAx>
        <c:axId val="629183944"/>
        <c:scaling>
          <c:orientation val="minMax"/>
          <c:max val="1.2"/>
          <c:min val="0.6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  <c:layout/>
        </c:title>
        <c:numFmt formatCode="0.00" sourceLinked="1"/>
        <c:tickLblPos val="nextTo"/>
        <c:crossAx val="629180824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CMP (with 2-way SMT)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'3.1 CMP'!$K$5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'3.1 CMP'!$N$6:$P$6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CMP'!$K$7:$M$7</c:f>
              <c:numCache>
                <c:formatCode>0.00</c:formatCode>
                <c:ptCount val="3"/>
                <c:pt idx="0">
                  <c:v>1.327028230514627</c:v>
                </c:pt>
                <c:pt idx="1">
                  <c:v>1.328319663622534</c:v>
                </c:pt>
                <c:pt idx="2">
                  <c:v>0.997528683789813</c:v>
                </c:pt>
              </c:numCache>
            </c:numRef>
          </c:val>
        </c:ser>
        <c:ser>
          <c:idx val="2"/>
          <c:order val="1"/>
          <c:tx>
            <c:strRef>
              <c:f>'3.1 CMP'!$N$5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'3.1 CMP'!$N$6:$P$6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CMP'!$N$7:$P$7</c:f>
              <c:numCache>
                <c:formatCode>0.00</c:formatCode>
                <c:ptCount val="3"/>
                <c:pt idx="0">
                  <c:v>1.326768952257294</c:v>
                </c:pt>
                <c:pt idx="1">
                  <c:v>1.297005914179844</c:v>
                </c:pt>
                <c:pt idx="2">
                  <c:v>0.957669864060964</c:v>
                </c:pt>
              </c:numCache>
            </c:numRef>
          </c:val>
        </c:ser>
        <c:axId val="751737368"/>
        <c:axId val="751740424"/>
      </c:barChart>
      <c:catAx>
        <c:axId val="751737368"/>
        <c:scaling>
          <c:orientation val="minMax"/>
        </c:scaling>
        <c:axPos val="b"/>
        <c:tickLblPos val="nextTo"/>
        <c:crossAx val="751740424"/>
        <c:crosses val="autoZero"/>
        <c:auto val="1"/>
        <c:lblAlgn val="ctr"/>
        <c:lblOffset val="100"/>
      </c:catAx>
      <c:valAx>
        <c:axId val="751740424"/>
        <c:scaling>
          <c:orientation val="minMax"/>
          <c:min val="0.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  <c:layout/>
        </c:title>
        <c:numFmt formatCode="0.00" sourceLinked="1"/>
        <c:tickLblPos val="nextTo"/>
        <c:crossAx val="75173736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CMP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'3.1 CMP'!$N$5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'3.1 CMP'!$E$6:$G$6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CMP'!$H$7:$J$7</c:f>
              <c:numCache>
                <c:formatCode>0.00</c:formatCode>
                <c:ptCount val="3"/>
                <c:pt idx="0">
                  <c:v>1.323485721577539</c:v>
                </c:pt>
                <c:pt idx="1">
                  <c:v>1.57093732939755</c:v>
                </c:pt>
                <c:pt idx="2">
                  <c:v>1.119200687644513</c:v>
                </c:pt>
              </c:numCache>
            </c:numRef>
          </c:val>
        </c:ser>
        <c:ser>
          <c:idx val="1"/>
          <c:order val="1"/>
          <c:tx>
            <c:strRef>
              <c:f>'3.1 CMP'!$K$5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'3.1 CMP'!$E$6:$G$6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CMP'!$E$7:$G$7</c:f>
              <c:numCache>
                <c:formatCode>0.00</c:formatCode>
                <c:ptCount val="3"/>
                <c:pt idx="0">
                  <c:v>1.336085325078124</c:v>
                </c:pt>
                <c:pt idx="1">
                  <c:v>1.283708308967824</c:v>
                </c:pt>
                <c:pt idx="2">
                  <c:v>0.906523400539453</c:v>
                </c:pt>
              </c:numCache>
            </c:numRef>
          </c:val>
        </c:ser>
        <c:axId val="751706632"/>
        <c:axId val="751709688"/>
      </c:barChart>
      <c:catAx>
        <c:axId val="751706632"/>
        <c:scaling>
          <c:orientation val="minMax"/>
        </c:scaling>
        <c:axPos val="b"/>
        <c:tickLblPos val="nextTo"/>
        <c:crossAx val="751709688"/>
        <c:crosses val="autoZero"/>
        <c:auto val="1"/>
        <c:lblAlgn val="ctr"/>
        <c:lblOffset val="100"/>
      </c:catAx>
      <c:valAx>
        <c:axId val="751709688"/>
        <c:scaling>
          <c:orientation val="minMax"/>
          <c:max val="1.6"/>
          <c:min val="0.6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  <c:layout/>
        </c:title>
        <c:numFmt formatCode="0.00" sourceLinked="1"/>
        <c:tickLblPos val="nextTo"/>
        <c:crossAx val="751706632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Performance Effect of SMT (1 core)</a:t>
            </a:r>
          </a:p>
        </c:rich>
      </c:tx>
      <c:layout/>
    </c:title>
    <c:plotArea>
      <c:layout/>
      <c:barChart>
        <c:barDir val="col"/>
        <c:grouping val="clustered"/>
        <c:ser>
          <c:idx val="3"/>
          <c:order val="0"/>
          <c:tx>
            <c:strRef>
              <c:f>'3.2 SMT'!$B$5</c:f>
              <c:strCache>
                <c:ptCount val="1"/>
                <c:pt idx="0">
                  <c:v>Pentium 4 (130)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val>
            <c:numRef>
              <c:f>'3.2 SMT'!$B$14:$B$17</c:f>
              <c:numCache>
                <c:formatCode>0.00</c:formatCode>
                <c:ptCount val="4"/>
                <c:pt idx="0">
                  <c:v>0.989217853867118</c:v>
                </c:pt>
                <c:pt idx="1">
                  <c:v>1.289984586050096</c:v>
                </c:pt>
                <c:pt idx="2">
                  <c:v>0.933160338946382</c:v>
                </c:pt>
                <c:pt idx="3">
                  <c:v>1.125914199033357</c:v>
                </c:pt>
              </c:numCache>
            </c:numRef>
          </c:val>
        </c:ser>
        <c:ser>
          <c:idx val="0"/>
          <c:order val="1"/>
          <c:tx>
            <c:strRef>
              <c:f>'3.2 SMT'!$E$5:$G$5</c:f>
              <c:strCache>
                <c:ptCount val="1"/>
                <c:pt idx="0">
                  <c:v>Atom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'3.2 SMT'!$A$14:$A$17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'3.2 SMT'!$E$14:$E$17</c:f>
              <c:numCache>
                <c:formatCode>0.00</c:formatCode>
                <c:ptCount val="4"/>
                <c:pt idx="0">
                  <c:v>1.006667990283044</c:v>
                </c:pt>
                <c:pt idx="1">
                  <c:v>1.59397065552009</c:v>
                </c:pt>
                <c:pt idx="2">
                  <c:v>1.127480836225056</c:v>
                </c:pt>
                <c:pt idx="3">
                  <c:v>1.37633013423852</c:v>
                </c:pt>
              </c:numCache>
            </c:numRef>
          </c:val>
        </c:ser>
        <c:ser>
          <c:idx val="1"/>
          <c:order val="2"/>
          <c:tx>
            <c:strRef>
              <c:f>'3.2 SMT'!$H$5:$J$5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'3.2 SMT'!$A$14:$A$17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'3.2 SMT'!$H$14:$H$17</c:f>
              <c:numCache>
                <c:formatCode>0.00</c:formatCode>
                <c:ptCount val="4"/>
                <c:pt idx="0">
                  <c:v>0.996881062864642</c:v>
                </c:pt>
                <c:pt idx="1">
                  <c:v>1.330581812642496</c:v>
                </c:pt>
                <c:pt idx="2">
                  <c:v>1.082151633911487</c:v>
                </c:pt>
                <c:pt idx="3">
                  <c:v>1.438071584595018</c:v>
                </c:pt>
              </c:numCache>
            </c:numRef>
          </c:val>
        </c:ser>
        <c:ser>
          <c:idx val="2"/>
          <c:order val="3"/>
          <c:tx>
            <c:strRef>
              <c:f>'3.2 SMT'!$K$5:$M$5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'3.2 SMT'!$A$14:$A$17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'3.2 SMT'!$K$14:$K$17</c:f>
              <c:numCache>
                <c:formatCode>0.00</c:formatCode>
                <c:ptCount val="4"/>
                <c:pt idx="0">
                  <c:v>0.996105708498063</c:v>
                </c:pt>
                <c:pt idx="1">
                  <c:v>1.308952377674189</c:v>
                </c:pt>
                <c:pt idx="2">
                  <c:v>1.054289704004498</c:v>
                </c:pt>
                <c:pt idx="3">
                  <c:v>1.384472082100385</c:v>
                </c:pt>
              </c:numCache>
            </c:numRef>
          </c:val>
        </c:ser>
        <c:axId val="751442920"/>
        <c:axId val="751446088"/>
      </c:barChart>
      <c:catAx>
        <c:axId val="751442920"/>
        <c:scaling>
          <c:orientation val="minMax"/>
        </c:scaling>
        <c:axPos val="b"/>
        <c:tickLblPos val="nextTo"/>
        <c:crossAx val="751446088"/>
        <c:crosses val="autoZero"/>
        <c:auto val="1"/>
        <c:lblAlgn val="ctr"/>
        <c:lblOffset val="100"/>
      </c:catAx>
      <c:valAx>
        <c:axId val="751446088"/>
        <c:scaling>
          <c:orientation val="minMax"/>
          <c:min val="0.9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Threads / 1 Thread</a:t>
                </a:r>
              </a:p>
            </c:rich>
          </c:tx>
          <c:layout/>
        </c:title>
        <c:numFmt formatCode="0.00" sourceLinked="1"/>
        <c:tickLblPos val="nextTo"/>
        <c:crossAx val="75144292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Effect of SMT (1 core)</a:t>
            </a:r>
          </a:p>
        </c:rich>
      </c:tx>
      <c:layout/>
    </c:title>
    <c:plotArea>
      <c:layout/>
      <c:barChart>
        <c:barDir val="col"/>
        <c:grouping val="clustered"/>
        <c:ser>
          <c:idx val="3"/>
          <c:order val="0"/>
          <c:tx>
            <c:strRef>
              <c:f>'3.2 SMT'!$B$5</c:f>
              <c:strCache>
                <c:ptCount val="1"/>
                <c:pt idx="0">
                  <c:v>Pentium 4 (130)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val>
            <c:numRef>
              <c:f>'3.2 SMT'!$C$14:$C$17</c:f>
              <c:numCache>
                <c:formatCode>0.00</c:formatCode>
                <c:ptCount val="4"/>
                <c:pt idx="0">
                  <c:v>1.003922267288648</c:v>
                </c:pt>
                <c:pt idx="1">
                  <c:v>1.11237974685324</c:v>
                </c:pt>
                <c:pt idx="2">
                  <c:v>1.054259248467674</c:v>
                </c:pt>
                <c:pt idx="3">
                  <c:v>1.073795587820521</c:v>
                </c:pt>
              </c:numCache>
            </c:numRef>
          </c:val>
        </c:ser>
        <c:ser>
          <c:idx val="0"/>
          <c:order val="1"/>
          <c:tx>
            <c:strRef>
              <c:f>'3.2 SMT'!$E$5:$G$5</c:f>
              <c:strCache>
                <c:ptCount val="1"/>
                <c:pt idx="0">
                  <c:v>Atom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'3.2 SMT'!$A$14:$A$17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'3.2 SMT'!$F$14:$F$17</c:f>
              <c:numCache>
                <c:formatCode>0.00</c:formatCode>
                <c:ptCount val="4"/>
                <c:pt idx="0">
                  <c:v>1.055567133325126</c:v>
                </c:pt>
                <c:pt idx="1">
                  <c:v>1.208259953785253</c:v>
                </c:pt>
                <c:pt idx="2">
                  <c:v>1.041728421484434</c:v>
                </c:pt>
                <c:pt idx="3">
                  <c:v>1.095152061500547</c:v>
                </c:pt>
              </c:numCache>
            </c:numRef>
          </c:val>
        </c:ser>
        <c:ser>
          <c:idx val="1"/>
          <c:order val="2"/>
          <c:tx>
            <c:strRef>
              <c:f>'3.2 SMT'!$H$5:$J$5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'3.2 SMT'!$A$14:$A$17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'3.2 SMT'!$I$14:$I$17</c:f>
              <c:numCache>
                <c:formatCode>0.00</c:formatCode>
                <c:ptCount val="4"/>
                <c:pt idx="0">
                  <c:v>0.997427536706176</c:v>
                </c:pt>
                <c:pt idx="1">
                  <c:v>1.142048229606404</c:v>
                </c:pt>
                <c:pt idx="2">
                  <c:v>1.066248972752523</c:v>
                </c:pt>
                <c:pt idx="3">
                  <c:v>1.212946330789417</c:v>
                </c:pt>
              </c:numCache>
            </c:numRef>
          </c:val>
        </c:ser>
        <c:ser>
          <c:idx val="2"/>
          <c:order val="3"/>
          <c:tx>
            <c:strRef>
              <c:f>'3.2 SMT'!$K$5:$M$5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'3.2 SMT'!$A$14:$A$17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'3.2 SMT'!$L$14:$L$17</c:f>
              <c:numCache>
                <c:formatCode>0.00</c:formatCode>
                <c:ptCount val="4"/>
                <c:pt idx="0">
                  <c:v>1.002839799295788</c:v>
                </c:pt>
                <c:pt idx="1">
                  <c:v>1.227556206769794</c:v>
                </c:pt>
                <c:pt idx="2">
                  <c:v>1.097873557769361</c:v>
                </c:pt>
                <c:pt idx="3">
                  <c:v>1.315518239003919</c:v>
                </c:pt>
              </c:numCache>
            </c:numRef>
          </c:val>
        </c:ser>
        <c:axId val="751516328"/>
        <c:axId val="751519560"/>
      </c:barChart>
      <c:catAx>
        <c:axId val="751516328"/>
        <c:scaling>
          <c:orientation val="minMax"/>
        </c:scaling>
        <c:axPos val="b"/>
        <c:numFmt formatCode="0.000" sourceLinked="1"/>
        <c:tickLblPos val="nextTo"/>
        <c:crossAx val="751519560"/>
        <c:crosses val="autoZero"/>
        <c:auto val="1"/>
        <c:lblAlgn val="ctr"/>
        <c:lblOffset val="100"/>
      </c:catAx>
      <c:valAx>
        <c:axId val="751519560"/>
        <c:scaling>
          <c:orientation val="minMax"/>
          <c:min val="0.8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Threads / 1 Thread</a:t>
                </a:r>
              </a:p>
            </c:rich>
          </c:tx>
          <c:layout/>
        </c:title>
        <c:numFmt formatCode="0.00" sourceLinked="1"/>
        <c:tickLblPos val="nextTo"/>
        <c:crossAx val="75151632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Effect of SMT (1 core)</a:t>
            </a:r>
          </a:p>
        </c:rich>
      </c:tx>
      <c:layout/>
    </c:title>
    <c:plotArea>
      <c:layout/>
      <c:barChart>
        <c:barDir val="col"/>
        <c:grouping val="clustered"/>
        <c:ser>
          <c:idx val="3"/>
          <c:order val="0"/>
          <c:tx>
            <c:strRef>
              <c:f>'3.2 SMT'!$B$5</c:f>
              <c:strCache>
                <c:ptCount val="1"/>
                <c:pt idx="0">
                  <c:v>Pentium 4 (130)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val>
            <c:numRef>
              <c:f>'3.2 SMT'!$D$14:$D$17</c:f>
              <c:numCache>
                <c:formatCode>0.00</c:formatCode>
                <c:ptCount val="4"/>
                <c:pt idx="0">
                  <c:v>1.014885722108142</c:v>
                </c:pt>
                <c:pt idx="1">
                  <c:v>0.867133746112342</c:v>
                </c:pt>
                <c:pt idx="2">
                  <c:v>1.113478538598969</c:v>
                </c:pt>
                <c:pt idx="3">
                  <c:v>0.946026592857967</c:v>
                </c:pt>
              </c:numCache>
            </c:numRef>
          </c:val>
        </c:ser>
        <c:ser>
          <c:idx val="2"/>
          <c:order val="1"/>
          <c:tx>
            <c:strRef>
              <c:f>'3.2 SMT'!$K$5:$M$5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'3.2 SMT'!$A$14:$A$17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'3.2 SMT'!$M$14:$M$17</c:f>
              <c:numCache>
                <c:formatCode>0.00</c:formatCode>
                <c:ptCount val="4"/>
                <c:pt idx="0">
                  <c:v>1.005887216878464</c:v>
                </c:pt>
                <c:pt idx="1">
                  <c:v>0.925047644302999</c:v>
                </c:pt>
                <c:pt idx="2">
                  <c:v>1.031972758958919</c:v>
                </c:pt>
                <c:pt idx="3">
                  <c:v>0.947280733196896</c:v>
                </c:pt>
              </c:numCache>
            </c:numRef>
          </c:val>
        </c:ser>
        <c:ser>
          <c:idx val="0"/>
          <c:order val="2"/>
          <c:tx>
            <c:strRef>
              <c:f>'3.2 SMT'!$E$5:$G$5</c:f>
              <c:strCache>
                <c:ptCount val="1"/>
                <c:pt idx="0">
                  <c:v>Atom (45)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'3.2 SMT'!$A$14:$A$17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'3.2 SMT'!$G$14:$G$17</c:f>
              <c:numCache>
                <c:formatCode>0.00</c:formatCode>
                <c:ptCount val="4"/>
                <c:pt idx="0">
                  <c:v>1.049345501645132</c:v>
                </c:pt>
                <c:pt idx="1">
                  <c:v>0.752509558557577</c:v>
                </c:pt>
                <c:pt idx="2">
                  <c:v>0.908532488500252</c:v>
                </c:pt>
                <c:pt idx="3">
                  <c:v>0.780691560815744</c:v>
                </c:pt>
              </c:numCache>
            </c:numRef>
          </c:val>
        </c:ser>
        <c:ser>
          <c:idx val="1"/>
          <c:order val="3"/>
          <c:tx>
            <c:strRef>
              <c:f>'3.2 SMT'!$H$5:$J$5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'3.2 SMT'!$A$14:$A$17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'3.2 SMT'!$J$14:$J$17</c:f>
              <c:numCache>
                <c:formatCode>0.00</c:formatCode>
                <c:ptCount val="4"/>
                <c:pt idx="0">
                  <c:v>1.000647240483386</c:v>
                </c:pt>
                <c:pt idx="1">
                  <c:v>0.834745936388194</c:v>
                </c:pt>
                <c:pt idx="2">
                  <c:v>0.962741887088116</c:v>
                </c:pt>
                <c:pt idx="3">
                  <c:v>0.815934665004344</c:v>
                </c:pt>
              </c:numCache>
            </c:numRef>
          </c:val>
        </c:ser>
        <c:axId val="751199160"/>
        <c:axId val="751220360"/>
      </c:barChart>
      <c:catAx>
        <c:axId val="751199160"/>
        <c:scaling>
          <c:orientation val="minMax"/>
        </c:scaling>
        <c:axPos val="b"/>
        <c:numFmt formatCode="0.000" sourceLinked="1"/>
        <c:tickLblPos val="nextTo"/>
        <c:crossAx val="751220360"/>
        <c:crosses val="autoZero"/>
        <c:auto val="1"/>
        <c:lblAlgn val="ctr"/>
        <c:lblOffset val="100"/>
      </c:catAx>
      <c:valAx>
        <c:axId val="751220360"/>
        <c:scaling>
          <c:orientation val="minMax"/>
          <c:min val="0.6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Threads / 1 Thread</a:t>
                </a:r>
              </a:p>
            </c:rich>
          </c:tx>
          <c:layout/>
        </c:title>
        <c:numFmt formatCode="0.00" sourceLinked="1"/>
        <c:tickLblPos val="nextTo"/>
        <c:crossAx val="75119916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SMT (1 core)</a:t>
            </a:r>
          </a:p>
        </c:rich>
      </c:tx>
      <c:layout/>
    </c:title>
    <c:plotArea>
      <c:layout/>
      <c:barChart>
        <c:barDir val="col"/>
        <c:grouping val="clustered"/>
        <c:ser>
          <c:idx val="3"/>
          <c:order val="0"/>
          <c:tx>
            <c:strRef>
              <c:f>'3.2 SMT'!$B$5</c:f>
              <c:strCache>
                <c:ptCount val="1"/>
                <c:pt idx="0">
                  <c:v>Pentium 4 (130)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val>
            <c:numRef>
              <c:f>'3.2 SMT'!$B$7:$D$7</c:f>
              <c:numCache>
                <c:formatCode>0.00</c:formatCode>
                <c:ptCount val="3"/>
                <c:pt idx="0">
                  <c:v>1.063877496713121</c:v>
                </c:pt>
                <c:pt idx="1">
                  <c:v>1.060220686968344</c:v>
                </c:pt>
                <c:pt idx="2">
                  <c:v>0.97798289508791</c:v>
                </c:pt>
              </c:numCache>
            </c:numRef>
          </c:val>
        </c:ser>
        <c:ser>
          <c:idx val="2"/>
          <c:order val="1"/>
          <c:tx>
            <c:strRef>
              <c:f>'3.2 SMT'!$K$5:$M$5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'3.2 SMT'!$E$6:$G$6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'3.2 SMT'!$K$7:$M$7</c:f>
              <c:numCache>
                <c:formatCode>0.00</c:formatCode>
                <c:ptCount val="3"/>
                <c:pt idx="0">
                  <c:v>1.142386139233189</c:v>
                </c:pt>
                <c:pt idx="1">
                  <c:v>1.151499915931982</c:v>
                </c:pt>
                <c:pt idx="2">
                  <c:v>0.973376146249068</c:v>
                </c:pt>
              </c:numCache>
            </c:numRef>
          </c:val>
        </c:ser>
        <c:ser>
          <c:idx val="0"/>
          <c:order val="2"/>
          <c:tx>
            <c:strRef>
              <c:f>'3.2 SMT'!$E$5:$G$5</c:f>
              <c:strCache>
                <c:ptCount val="1"/>
                <c:pt idx="0">
                  <c:v>Atom (45)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'3.2 SMT'!$E$6:$G$6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'3.2 SMT'!$E$7:$G$7</c:f>
              <c:numCache>
                <c:formatCode>0.00</c:formatCode>
                <c:ptCount val="3"/>
                <c:pt idx="0">
                  <c:v>1.239819291720405</c:v>
                </c:pt>
                <c:pt idx="1">
                  <c:v>1.099135820134939</c:v>
                </c:pt>
                <c:pt idx="2">
                  <c:v>0.861798722684852</c:v>
                </c:pt>
              </c:numCache>
            </c:numRef>
          </c:val>
        </c:ser>
        <c:ser>
          <c:idx val="1"/>
          <c:order val="3"/>
          <c:tx>
            <c:strRef>
              <c:f>'3.2 SMT'!$H$5:$J$5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'3.2 SMT'!$E$6:$G$6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'3.2 SMT'!$H$7:$J$7</c:f>
              <c:numCache>
                <c:formatCode>0.00</c:formatCode>
                <c:ptCount val="3"/>
                <c:pt idx="0">
                  <c:v>1.167695816921799</c:v>
                </c:pt>
                <c:pt idx="1">
                  <c:v>1.099682887251021</c:v>
                </c:pt>
                <c:pt idx="2">
                  <c:v>0.893400367445199</c:v>
                </c:pt>
              </c:numCache>
            </c:numRef>
          </c:val>
        </c:ser>
        <c:axId val="629679848"/>
        <c:axId val="629683016"/>
      </c:barChart>
      <c:catAx>
        <c:axId val="629679848"/>
        <c:scaling>
          <c:orientation val="minMax"/>
        </c:scaling>
        <c:axPos val="b"/>
        <c:tickLblPos val="nextTo"/>
        <c:crossAx val="629683016"/>
        <c:crosses val="autoZero"/>
        <c:auto val="1"/>
        <c:lblAlgn val="ctr"/>
        <c:lblOffset val="100"/>
      </c:catAx>
      <c:valAx>
        <c:axId val="629683016"/>
        <c:scaling>
          <c:orientation val="minMax"/>
          <c:max val="1.6"/>
          <c:min val="0.6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Threads / 1 Thread</a:t>
                </a:r>
              </a:p>
            </c:rich>
          </c:tx>
          <c:layout/>
        </c:title>
        <c:numFmt formatCode="0.00" sourceLinked="1"/>
        <c:tickLblPos val="nextTo"/>
        <c:crossAx val="62967984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SMT (2 cores)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'3.2 SMT'!$N$5:$P$5</c:f>
              <c:strCache>
                <c:ptCount val="1"/>
                <c:pt idx="0">
                  <c:v>AtomD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'3.2 SMT'!$E$6:$G$6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'3.2 SMT'!$N$7:$P$7</c:f>
              <c:numCache>
                <c:formatCode>0.00</c:formatCode>
                <c:ptCount val="3"/>
                <c:pt idx="0">
                  <c:v>1.238362998880587</c:v>
                </c:pt>
                <c:pt idx="1">
                  <c:v>1.106906861012043</c:v>
                </c:pt>
                <c:pt idx="2">
                  <c:v>0.92158069292017</c:v>
                </c:pt>
              </c:numCache>
            </c:numRef>
          </c:val>
        </c:ser>
        <c:ser>
          <c:idx val="1"/>
          <c:order val="1"/>
          <c:tx>
            <c:strRef>
              <c:f>'3.2 SMT'!$H$5:$J$5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'3.2 SMT'!$E$6:$G$6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'3.2 SMT'!$Q$7:$S$7</c:f>
              <c:numCache>
                <c:formatCode>0.00</c:formatCode>
                <c:ptCount val="3"/>
                <c:pt idx="0">
                  <c:v>1.188368542586518</c:v>
                </c:pt>
                <c:pt idx="1">
                  <c:v>1.148424961037612</c:v>
                </c:pt>
                <c:pt idx="2">
                  <c:v>0.965640441731661</c:v>
                </c:pt>
              </c:numCache>
            </c:numRef>
          </c:val>
        </c:ser>
        <c:ser>
          <c:idx val="2"/>
          <c:order val="2"/>
          <c:tx>
            <c:strRef>
              <c:f>'3.2 SMT'!$K$5:$M$5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'3.2 SMT'!$E$6:$G$6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'3.2 SMT'!$T$7:$V$7</c:f>
              <c:numCache>
                <c:formatCode>0.00</c:formatCode>
                <c:ptCount val="3"/>
                <c:pt idx="0">
                  <c:v>1.172180536382615</c:v>
                </c:pt>
                <c:pt idx="1">
                  <c:v>1.147634565994641</c:v>
                </c:pt>
                <c:pt idx="2">
                  <c:v>0.97256840764896</c:v>
                </c:pt>
              </c:numCache>
            </c:numRef>
          </c:val>
        </c:ser>
        <c:axId val="629741176"/>
        <c:axId val="629744312"/>
      </c:barChart>
      <c:catAx>
        <c:axId val="629741176"/>
        <c:scaling>
          <c:orientation val="minMax"/>
        </c:scaling>
        <c:axPos val="b"/>
        <c:tickLblPos val="nextTo"/>
        <c:crossAx val="629744312"/>
        <c:crosses val="autoZero"/>
        <c:auto val="1"/>
        <c:lblAlgn val="ctr"/>
        <c:lblOffset val="100"/>
      </c:catAx>
      <c:valAx>
        <c:axId val="629744312"/>
        <c:scaling>
          <c:orientation val="minMax"/>
          <c:min val="0.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4 Threads / 2 Threads</a:t>
                </a:r>
              </a:p>
            </c:rich>
          </c:tx>
          <c:layout/>
        </c:title>
        <c:numFmt formatCode="0.00" sourceLinked="1"/>
        <c:tickLblPos val="nextTo"/>
        <c:crossAx val="62974117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SMT (4 cores)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'3.2 SMT'!$K$5:$M$5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'3.2 SMT'!$E$6:$G$6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'3.2 SMT'!$W$7:$Y$7</c:f>
              <c:numCache>
                <c:formatCode>0.00</c:formatCode>
                <c:ptCount val="3"/>
                <c:pt idx="0">
                  <c:v>1.166414839774413</c:v>
                </c:pt>
                <c:pt idx="1">
                  <c:v>1.145540225316296</c:v>
                </c:pt>
                <c:pt idx="2">
                  <c:v>0.979485194892248</c:v>
                </c:pt>
              </c:numCache>
            </c:numRef>
          </c:val>
        </c:ser>
        <c:axId val="629788520"/>
        <c:axId val="629792952"/>
      </c:barChart>
      <c:catAx>
        <c:axId val="629788520"/>
        <c:scaling>
          <c:orientation val="minMax"/>
        </c:scaling>
        <c:axPos val="b"/>
        <c:tickLblPos val="nextTo"/>
        <c:crossAx val="629792952"/>
        <c:crosses val="autoZero"/>
        <c:auto val="1"/>
        <c:lblAlgn val="ctr"/>
        <c:lblOffset val="100"/>
      </c:catAx>
      <c:valAx>
        <c:axId val="629792952"/>
        <c:scaling>
          <c:orientation val="minMax"/>
          <c:min val="0.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8 Threads / 4 Threads</a:t>
                </a:r>
              </a:p>
            </c:rich>
          </c:tx>
          <c:layout/>
        </c:title>
        <c:numFmt formatCode="0.00" sourceLinked="1"/>
        <c:tickLblPos val="nextTo"/>
        <c:crossAx val="62978852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Doubling Clock Frequency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'3.3 Clock'!$N$3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'3.3 Clock'!$B$6:$D$6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'3.3 Clock'!$W$7:$Y$7</c:f>
              <c:numCache>
                <c:formatCode>0%</c:formatCode>
                <c:ptCount val="3"/>
                <c:pt idx="0">
                  <c:v>0.825073792196838</c:v>
                </c:pt>
                <c:pt idx="1">
                  <c:v>1.8038187908803</c:v>
                </c:pt>
                <c:pt idx="2">
                  <c:v>0.598209657674277</c:v>
                </c:pt>
              </c:numCache>
            </c:numRef>
          </c:val>
        </c:ser>
        <c:ser>
          <c:idx val="0"/>
          <c:order val="1"/>
          <c:tx>
            <c:strRef>
              <c:f>'3.3 Clock'!$B$3</c:f>
              <c:strCache>
                <c:ptCount val="1"/>
                <c:pt idx="0">
                  <c:v>C2D (45)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'3.3 Clock'!$B$6:$D$6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'3.3 Clock'!$K$7:$M$7</c:f>
              <c:numCache>
                <c:formatCode>0%</c:formatCode>
                <c:ptCount val="3"/>
                <c:pt idx="0">
                  <c:v>0.727379184545907</c:v>
                </c:pt>
                <c:pt idx="1">
                  <c:v>1.593926188550736</c:v>
                </c:pt>
                <c:pt idx="2">
                  <c:v>0.562359885472498</c:v>
                </c:pt>
              </c:numCache>
            </c:numRef>
          </c:val>
        </c:ser>
        <c:ser>
          <c:idx val="1"/>
          <c:order val="2"/>
          <c:tx>
            <c:strRef>
              <c:f>'3.3 Clock'!$Z$3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'3.3 Clock'!$B$6:$D$6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'3.3 Clock'!$AL$7:$AN$7</c:f>
              <c:numCache>
                <c:formatCode>0%</c:formatCode>
                <c:ptCount val="3"/>
                <c:pt idx="0">
                  <c:v>0.781979647857524</c:v>
                </c:pt>
                <c:pt idx="1">
                  <c:v>0.733004239054799</c:v>
                </c:pt>
                <c:pt idx="2">
                  <c:v>-0.0403679336162014</c:v>
                </c:pt>
              </c:numCache>
            </c:numRef>
          </c:val>
        </c:ser>
        <c:axId val="629998488"/>
        <c:axId val="630001624"/>
      </c:barChart>
      <c:catAx>
        <c:axId val="629998488"/>
        <c:scaling>
          <c:orientation val="minMax"/>
        </c:scaling>
        <c:axPos val="b"/>
        <c:tickLblPos val="nextTo"/>
        <c:crossAx val="630001624"/>
        <c:crossesAt val="0.0"/>
        <c:auto val="1"/>
        <c:lblAlgn val="ctr"/>
        <c:lblOffset val="100"/>
      </c:catAx>
      <c:valAx>
        <c:axId val="630001624"/>
        <c:scaling>
          <c:orientation val="minMax"/>
          <c:max val="1.8"/>
          <c:min val="-0.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Change</a:t>
                </a:r>
              </a:p>
            </c:rich>
          </c:tx>
          <c:layout/>
        </c:title>
        <c:numFmt formatCode="0%" sourceLinked="1"/>
        <c:tickLblPos val="nextTo"/>
        <c:crossAx val="629998488"/>
        <c:crosses val="autoZero"/>
        <c:crossBetween val="between"/>
        <c:majorUnit val="0.2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Performance Effect of Doubling Clock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'3.3 Clock'!$B$3</c:f>
              <c:strCache>
                <c:ptCount val="1"/>
                <c:pt idx="0">
                  <c:v>C2D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'3.3 Clock'!$A$14:$A$17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'3.3 Clock'!$K$14:$K$17</c:f>
              <c:numCache>
                <c:formatCode>0%</c:formatCode>
                <c:ptCount val="4"/>
                <c:pt idx="0">
                  <c:v>0.707956343823775</c:v>
                </c:pt>
                <c:pt idx="1">
                  <c:v>0.798185071424627</c:v>
                </c:pt>
                <c:pt idx="2">
                  <c:v>0.818082066467515</c:v>
                </c:pt>
                <c:pt idx="3">
                  <c:v>0.592766552120755</c:v>
                </c:pt>
              </c:numCache>
            </c:numRef>
          </c:val>
        </c:ser>
        <c:ser>
          <c:idx val="1"/>
          <c:order val="1"/>
          <c:tx>
            <c:strRef>
              <c:f>'3.3 Clock'!$N$3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'3.3 Clock'!$A$14:$A$17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'3.3 Clock'!$W$14:$W$17</c:f>
              <c:numCache>
                <c:formatCode>0%</c:formatCode>
                <c:ptCount val="4"/>
                <c:pt idx="0">
                  <c:v>0.846155267540743</c:v>
                </c:pt>
                <c:pt idx="1">
                  <c:v>0.814599996560933</c:v>
                </c:pt>
                <c:pt idx="2">
                  <c:v>0.907978508779176</c:v>
                </c:pt>
                <c:pt idx="3">
                  <c:v>0.783077030814656</c:v>
                </c:pt>
              </c:numCache>
            </c:numRef>
          </c:val>
        </c:ser>
        <c:ser>
          <c:idx val="2"/>
          <c:order val="2"/>
          <c:tx>
            <c:strRef>
              <c:f>'3.3 Clock'!$Z$3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'3.3 Clock'!$A$14:$A$17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'3.3 Clock'!$AL$14:$AL$17</c:f>
              <c:numCache>
                <c:formatCode>0%</c:formatCode>
                <c:ptCount val="4"/>
                <c:pt idx="0">
                  <c:v>0.728563410684484</c:v>
                </c:pt>
                <c:pt idx="1">
                  <c:v>0.784681654051265</c:v>
                </c:pt>
                <c:pt idx="2">
                  <c:v>0.83962584111443</c:v>
                </c:pt>
                <c:pt idx="3">
                  <c:v>0.780679389569608</c:v>
                </c:pt>
              </c:numCache>
            </c:numRef>
          </c:val>
        </c:ser>
        <c:axId val="630048056"/>
        <c:axId val="630051192"/>
      </c:barChart>
      <c:catAx>
        <c:axId val="630048056"/>
        <c:scaling>
          <c:orientation val="minMax"/>
        </c:scaling>
        <c:axPos val="b"/>
        <c:tickLblPos val="nextTo"/>
        <c:crossAx val="630051192"/>
        <c:crosses val="autoZero"/>
        <c:auto val="1"/>
        <c:lblAlgn val="ctr"/>
        <c:lblOffset val="100"/>
      </c:catAx>
      <c:valAx>
        <c:axId val="630051192"/>
        <c:scaling>
          <c:orientation val="minMax"/>
          <c:min val="0.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Change</a:t>
                </a:r>
              </a:p>
            </c:rich>
          </c:tx>
          <c:layout/>
        </c:title>
        <c:numFmt formatCode="0%" sourceLinked="1"/>
        <c:tickLblPos val="nextTo"/>
        <c:crossAx val="63004805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Effect of Doubling Clock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'3.3 Clock'!$B$3</c:f>
              <c:strCache>
                <c:ptCount val="1"/>
                <c:pt idx="0">
                  <c:v>C2D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'3.3 Clock'!$A$14:$A$17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'3.3 Clock'!$L$14:$L$17</c:f>
              <c:numCache>
                <c:formatCode>0%</c:formatCode>
                <c:ptCount val="4"/>
                <c:pt idx="0">
                  <c:v>1.624497274336436</c:v>
                </c:pt>
                <c:pt idx="1">
                  <c:v>1.5616648283277</c:v>
                </c:pt>
                <c:pt idx="2">
                  <c:v>1.568327970422309</c:v>
                </c:pt>
                <c:pt idx="3">
                  <c:v>1.622612874667065</c:v>
                </c:pt>
              </c:numCache>
            </c:numRef>
          </c:val>
        </c:ser>
        <c:ser>
          <c:idx val="1"/>
          <c:order val="1"/>
          <c:tx>
            <c:strRef>
              <c:f>'3.3 Clock'!$N$3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'3.3 Clock'!$A$14:$A$17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'3.3 Clock'!$X$14:$X$17</c:f>
              <c:numCache>
                <c:formatCode>0%</c:formatCode>
                <c:ptCount val="4"/>
                <c:pt idx="0">
                  <c:v>1.884792130931173</c:v>
                </c:pt>
                <c:pt idx="1">
                  <c:v>1.844012780858183</c:v>
                </c:pt>
                <c:pt idx="2">
                  <c:v>1.686020738686707</c:v>
                </c:pt>
                <c:pt idx="3">
                  <c:v>1.803767696052704</c:v>
                </c:pt>
              </c:numCache>
            </c:numRef>
          </c:val>
        </c:ser>
        <c:ser>
          <c:idx val="2"/>
          <c:order val="2"/>
          <c:tx>
            <c:strRef>
              <c:f>'3.3 Clock'!$Z$3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'3.3 Clock'!$A$14:$A$17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'3.3 Clock'!$AM$14:$AM$17</c:f>
              <c:numCache>
                <c:formatCode>0%</c:formatCode>
                <c:ptCount val="4"/>
                <c:pt idx="0">
                  <c:v>0.529870819257919</c:v>
                </c:pt>
                <c:pt idx="1">
                  <c:v>0.797517072922039</c:v>
                </c:pt>
                <c:pt idx="2">
                  <c:v>0.737800630438004</c:v>
                </c:pt>
                <c:pt idx="3">
                  <c:v>0.833774096493336</c:v>
                </c:pt>
              </c:numCache>
            </c:numRef>
          </c:val>
        </c:ser>
        <c:axId val="629014344"/>
        <c:axId val="629017480"/>
      </c:barChart>
      <c:catAx>
        <c:axId val="629014344"/>
        <c:scaling>
          <c:orientation val="minMax"/>
        </c:scaling>
        <c:axPos val="b"/>
        <c:tickLblPos val="nextTo"/>
        <c:crossAx val="629017480"/>
        <c:crosses val="autoZero"/>
        <c:auto val="1"/>
        <c:lblAlgn val="ctr"/>
        <c:lblOffset val="100"/>
      </c:catAx>
      <c:valAx>
        <c:axId val="629017480"/>
        <c:scaling>
          <c:orientation val="minMax"/>
          <c:min val="0.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Change</a:t>
                </a:r>
              </a:p>
            </c:rich>
          </c:tx>
          <c:layout/>
        </c:title>
        <c:numFmt formatCode="0%" sourceLinked="1"/>
        <c:tickLblPos val="nextTo"/>
        <c:crossAx val="62901434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Effect of Doubling Clock Frequency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'3.3 Clock'!$N$3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'3.3 Clock'!$A$14:$A$17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'3.3 Clock'!$Y$14:$Y$17</c:f>
              <c:numCache>
                <c:formatCode>0%</c:formatCode>
                <c:ptCount val="4"/>
                <c:pt idx="0">
                  <c:v>0.629453802506125</c:v>
                </c:pt>
                <c:pt idx="1">
                  <c:v>0.67847111128092</c:v>
                </c:pt>
                <c:pt idx="2">
                  <c:v>0.496992418396058</c:v>
                </c:pt>
                <c:pt idx="3">
                  <c:v>0.622349600232559</c:v>
                </c:pt>
              </c:numCache>
            </c:numRef>
          </c:val>
        </c:ser>
        <c:ser>
          <c:idx val="0"/>
          <c:order val="1"/>
          <c:tx>
            <c:strRef>
              <c:f>'3.3 Clock'!$B$3</c:f>
              <c:strCache>
                <c:ptCount val="1"/>
                <c:pt idx="0">
                  <c:v>C2D (45)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'3.3 Clock'!$A$14:$A$17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'3.3 Clock'!$M$14:$M$17</c:f>
              <c:numCache>
                <c:formatCode>0%</c:formatCode>
                <c:ptCount val="4"/>
                <c:pt idx="0">
                  <c:v>0.571241038446891</c:v>
                </c:pt>
                <c:pt idx="1">
                  <c:v>0.459875906091462</c:v>
                </c:pt>
                <c:pt idx="2">
                  <c:v>0.450471189281227</c:v>
                </c:pt>
                <c:pt idx="3">
                  <c:v>0.777353385893209</c:v>
                </c:pt>
              </c:numCache>
            </c:numRef>
          </c:val>
        </c:ser>
        <c:ser>
          <c:idx val="1"/>
          <c:order val="2"/>
          <c:tx>
            <c:strRef>
              <c:f>'3.3 Clock'!$Z$3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'3.3 Clock'!$A$14:$A$17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'3.3 Clock'!$AN$14:$AN$17</c:f>
              <c:numCache>
                <c:formatCode>0%</c:formatCode>
                <c:ptCount val="4"/>
                <c:pt idx="0">
                  <c:v>-0.0984110166418499</c:v>
                </c:pt>
                <c:pt idx="1">
                  <c:v>0.00729548078673631</c:v>
                </c:pt>
                <c:pt idx="2">
                  <c:v>-0.0514242228453948</c:v>
                </c:pt>
                <c:pt idx="3">
                  <c:v>0.00291325615148414</c:v>
                </c:pt>
              </c:numCache>
            </c:numRef>
          </c:val>
        </c:ser>
        <c:axId val="629093960"/>
        <c:axId val="629097096"/>
      </c:barChart>
      <c:catAx>
        <c:axId val="629093960"/>
        <c:scaling>
          <c:orientation val="minMax"/>
        </c:scaling>
        <c:axPos val="b"/>
        <c:tickLblPos val="nextTo"/>
        <c:crossAx val="629097096"/>
        <c:crosses val="autoZero"/>
        <c:auto val="1"/>
        <c:lblAlgn val="ctr"/>
        <c:lblOffset val="100"/>
      </c:catAx>
      <c:valAx>
        <c:axId val="629097096"/>
        <c:scaling>
          <c:orientation val="minMax"/>
          <c:max val="0.9"/>
          <c:min val="-0.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Change</a:t>
                </a:r>
              </a:p>
            </c:rich>
          </c:tx>
          <c:layout/>
        </c:title>
        <c:numFmt formatCode="0%" sourceLinked="1"/>
        <c:tickLblPos val="nextTo"/>
        <c:crossAx val="62909396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Effect of Clock Scaling</a:t>
            </a:r>
          </a:p>
        </c:rich>
      </c:tx>
      <c:layout/>
    </c:title>
    <c:plotArea>
      <c:layout/>
      <c:scatterChart>
        <c:scatterStyle val="lineMarker"/>
        <c:ser>
          <c:idx val="2"/>
          <c:order val="0"/>
          <c:tx>
            <c:strRef>
              <c:f>'3.3 Clock'!$N$3</c:f>
              <c:strCache>
                <c:ptCount val="1"/>
                <c:pt idx="0">
                  <c:v>i7 (45)</c:v>
                </c:pt>
              </c:strCache>
            </c:strRef>
          </c:tx>
          <c:spPr>
            <a:ln>
              <a:prstDash val="solid"/>
            </a:ln>
          </c:spPr>
          <c:xVal>
            <c:numRef>
              <c:f>('3.3 Clock'!$N$7,'3.3 Clock'!$Q$7,'3.3 Clock'!$T$7)</c:f>
              <c:numCache>
                <c:formatCode>0.00</c:formatCode>
                <c:ptCount val="3"/>
                <c:pt idx="0">
                  <c:v>1.0</c:v>
                </c:pt>
                <c:pt idx="1">
                  <c:v>1.283196018058953</c:v>
                </c:pt>
                <c:pt idx="2">
                  <c:v>1.550566158326837</c:v>
                </c:pt>
              </c:numCache>
            </c:numRef>
          </c:xVal>
          <c:yVal>
            <c:numRef>
              <c:f>('3.3 Clock'!$P$7,'3.3 Clock'!$S$7,'3.3 Clock'!$V$7)</c:f>
              <c:numCache>
                <c:formatCode>0.00</c:formatCode>
                <c:ptCount val="3"/>
                <c:pt idx="0">
                  <c:v>1.0</c:v>
                </c:pt>
                <c:pt idx="1">
                  <c:v>1.192336435536305</c:v>
                </c:pt>
                <c:pt idx="2">
                  <c:v>1.399181256530767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'3.3 Clock'!$B$3</c:f>
              <c:strCache>
                <c:ptCount val="1"/>
                <c:pt idx="0">
                  <c:v>C2D (45)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('3.3 Clock'!$B$7,'3.3 Clock'!$E$7,'3.3 Clock'!$H$7)</c:f>
              <c:numCache>
                <c:formatCode>0.00</c:formatCode>
                <c:ptCount val="3"/>
                <c:pt idx="0">
                  <c:v>1.0</c:v>
                </c:pt>
                <c:pt idx="1">
                  <c:v>1.3391695646185</c:v>
                </c:pt>
                <c:pt idx="2">
                  <c:v>1.66385261821002</c:v>
                </c:pt>
              </c:numCache>
            </c:numRef>
          </c:xVal>
          <c:yVal>
            <c:numRef>
              <c:f>('3.3 Clock'!$D$7,'3.3 Clock'!$G$7,'3.3 Clock'!$J$7)</c:f>
              <c:numCache>
                <c:formatCode>0.00</c:formatCode>
                <c:ptCount val="3"/>
                <c:pt idx="0">
                  <c:v>1.0</c:v>
                </c:pt>
                <c:pt idx="1">
                  <c:v>1.277666827401484</c:v>
                </c:pt>
                <c:pt idx="2">
                  <c:v>1.51324548499455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'3.3 Clock'!$Z$3</c:f>
              <c:strCache>
                <c:ptCount val="1"/>
                <c:pt idx="0">
                  <c:v>i5 (32)</c:v>
                </c:pt>
              </c:strCache>
            </c:strRef>
          </c:tx>
          <c:spPr>
            <a:ln>
              <a:prstDash val="solid"/>
            </a:ln>
          </c:spPr>
          <c:marker>
            <c:symbol val="square"/>
            <c:size val="7"/>
          </c:marker>
          <c:xVal>
            <c:numRef>
              <c:f>('3.3 Clock'!$Z$7,'3.3 Clock'!$AC$7,'3.3 Clock'!$AF$7,'3.3 Clock'!$AI$7)</c:f>
              <c:numCache>
                <c:formatCode>0.00</c:formatCode>
                <c:ptCount val="4"/>
                <c:pt idx="0">
                  <c:v>1.0</c:v>
                </c:pt>
                <c:pt idx="1">
                  <c:v>1.763846850580157</c:v>
                </c:pt>
                <c:pt idx="2">
                  <c:v>2.022544274572999</c:v>
                </c:pt>
                <c:pt idx="3">
                  <c:v>2.477725951089155</c:v>
                </c:pt>
              </c:numCache>
            </c:numRef>
          </c:xVal>
          <c:yVal>
            <c:numRef>
              <c:f>('3.3 Clock'!$AB$7,'3.3 Clock'!$AE$7,'3.3 Clock'!$AH$7,'3.3 Clock'!$AK$7)</c:f>
              <c:numCache>
                <c:formatCode>0.00</c:formatCode>
                <c:ptCount val="4"/>
                <c:pt idx="0">
                  <c:v>1.0</c:v>
                </c:pt>
                <c:pt idx="1">
                  <c:v>0.825625271042962</c:v>
                </c:pt>
                <c:pt idx="2">
                  <c:v>0.834179205475663</c:v>
                </c:pt>
                <c:pt idx="3">
                  <c:v>0.923715734469634</c:v>
                </c:pt>
              </c:numCache>
            </c:numRef>
          </c:yVal>
          <c:smooth val="1"/>
        </c:ser>
        <c:axId val="629118040"/>
        <c:axId val="628103800"/>
      </c:scatterChart>
      <c:valAx>
        <c:axId val="629118040"/>
        <c:scaling>
          <c:orientation val="minMax"/>
          <c:max val="2.5"/>
          <c:min val="1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 / Performance at base frequency</a:t>
                </a:r>
              </a:p>
            </c:rich>
          </c:tx>
          <c:layout/>
        </c:title>
        <c:numFmt formatCode="0.00" sourceLinked="1"/>
        <c:tickLblPos val="nextTo"/>
        <c:crossAx val="628103800"/>
        <c:crosses val="autoZero"/>
        <c:crossBetween val="midCat"/>
      </c:valAx>
      <c:valAx>
        <c:axId val="628103800"/>
        <c:scaling>
          <c:orientation val="minMax"/>
          <c:max val="1.6"/>
          <c:min val="0.8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/ Energy at base frequency</a:t>
                </a:r>
              </a:p>
            </c:rich>
          </c:tx>
          <c:layout/>
        </c:title>
        <c:numFmt formatCode="0.00" sourceLinked="1"/>
        <c:tickLblPos val="nextTo"/>
        <c:crossAx val="629118040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lineMarker"/>
        <c:ser>
          <c:idx val="4"/>
          <c:order val="0"/>
          <c:spPr>
            <a:ln>
              <a:solidFill>
                <a:srgbClr val="C0504D">
                  <a:alpha val="70000"/>
                </a:srgbClr>
              </a:solidFill>
              <a:prstDash val="sysDot"/>
            </a:ln>
          </c:spPr>
          <c:marker>
            <c:symbol val="circle"/>
            <c:size val="7"/>
            <c:spPr>
              <a:noFill/>
              <a:ln>
                <a:solidFill>
                  <a:schemeClr val="accent2"/>
                </a:solidFill>
              </a:ln>
            </c:spPr>
          </c:marker>
          <c:xVal>
            <c:numRef>
              <c:f>('3.3 Clock'!$AM$48,'3.3 Clock'!$AO$48,'3.3 Clock'!$AQ$48)</c:f>
              <c:numCache>
                <c:formatCode>0.00</c:formatCode>
                <c:ptCount val="3"/>
                <c:pt idx="0">
                  <c:v>1.336829505822928</c:v>
                </c:pt>
                <c:pt idx="1">
                  <c:v>2.41897231723616</c:v>
                </c:pt>
                <c:pt idx="2">
                  <c:v>3.165134594068458</c:v>
                </c:pt>
              </c:numCache>
            </c:numRef>
          </c:xVal>
          <c:yVal>
            <c:numRef>
              <c:f>('3.3 Clock'!$AN$48,'3.3 Clock'!$AP$48,'3.3 Clock'!$AR$48)</c:f>
              <c:numCache>
                <c:formatCode>0.00</c:formatCode>
                <c:ptCount val="3"/>
                <c:pt idx="0">
                  <c:v>9.045552200259258</c:v>
                </c:pt>
                <c:pt idx="1">
                  <c:v>12.71234270518518</c:v>
                </c:pt>
                <c:pt idx="2">
                  <c:v>18.08391575037037</c:v>
                </c:pt>
              </c:numCache>
            </c:numRef>
          </c:yVal>
        </c:ser>
        <c:ser>
          <c:idx val="5"/>
          <c:order val="1"/>
          <c:tx>
            <c:v>JN i5 2C1T</c:v>
          </c:tx>
          <c:spPr>
            <a:ln>
              <a:solidFill>
                <a:srgbClr val="C0504D">
                  <a:lumMod val="60000"/>
                  <a:lumOff val="40000"/>
                  <a:alpha val="70000"/>
                </a:srgbClr>
              </a:solidFill>
              <a:prstDash val="sysDot"/>
            </a:ln>
          </c:spPr>
          <c:marker>
            <c:symbol val="circle"/>
            <c:size val="7"/>
            <c:spPr>
              <a:noFill/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('3.3 Clock'!$AM$49,'3.3 Clock'!$AO$49,'3.3 Clock'!$AQ$49)</c:f>
              <c:numCache>
                <c:formatCode>0.00</c:formatCode>
                <c:ptCount val="3"/>
                <c:pt idx="0">
                  <c:v>1.317599761060477</c:v>
                </c:pt>
                <c:pt idx="1">
                  <c:v>2.356660542523776</c:v>
                </c:pt>
                <c:pt idx="2">
                  <c:v>3.195480682084984</c:v>
                </c:pt>
              </c:numCache>
            </c:numRef>
          </c:xVal>
          <c:yVal>
            <c:numRef>
              <c:f>('3.3 Clock'!$AN$49,'3.3 Clock'!$AP$49,'3.3 Clock'!$AR$49)</c:f>
              <c:numCache>
                <c:formatCode>0.00</c:formatCode>
                <c:ptCount val="3"/>
                <c:pt idx="0">
                  <c:v>10.16649456545454</c:v>
                </c:pt>
                <c:pt idx="1">
                  <c:v>15.60805553818182</c:v>
                </c:pt>
                <c:pt idx="2">
                  <c:v>23.48819371090909</c:v>
                </c:pt>
              </c:numCache>
            </c:numRef>
          </c:yVal>
        </c:ser>
        <c:ser>
          <c:idx val="6"/>
          <c:order val="2"/>
          <c:tx>
            <c:v>NS i5 2C1T</c:v>
          </c:tx>
          <c:spPr>
            <a:ln>
              <a:solidFill>
                <a:srgbClr val="1F497D">
                  <a:alpha val="70000"/>
                </a:srgbClr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tx2"/>
                </a:solidFill>
              </a:ln>
            </c:spPr>
          </c:marker>
          <c:xVal>
            <c:numRef>
              <c:f>('3.3 Clock'!$AM$50,'3.3 Clock'!$AO$50,'3.3 Clock'!$AQ$50)</c:f>
              <c:numCache>
                <c:formatCode>0.00</c:formatCode>
                <c:ptCount val="3"/>
                <c:pt idx="0">
                  <c:v>1.177262885010863</c:v>
                </c:pt>
                <c:pt idx="1">
                  <c:v>2.184659971233843</c:v>
                </c:pt>
                <c:pt idx="2">
                  <c:v>2.993040950587378</c:v>
                </c:pt>
              </c:numCache>
            </c:numRef>
          </c:xVal>
          <c:yVal>
            <c:numRef>
              <c:f>('3.3 Clock'!$AN$50,'3.3 Clock'!$AP$50,'3.3 Clock'!$AR$50)</c:f>
              <c:numCache>
                <c:formatCode>0.00</c:formatCode>
                <c:ptCount val="3"/>
                <c:pt idx="0">
                  <c:v>9.528829753474602</c:v>
                </c:pt>
                <c:pt idx="1">
                  <c:v>14.27504492470102</c:v>
                </c:pt>
                <c:pt idx="2">
                  <c:v>21.5624230274973</c:v>
                </c:pt>
              </c:numCache>
            </c:numRef>
          </c:yVal>
        </c:ser>
        <c:ser>
          <c:idx val="7"/>
          <c:order val="3"/>
          <c:tx>
            <c:v>NN i5 2C1T</c:v>
          </c:tx>
          <c:spPr>
            <a:ln>
              <a:solidFill>
                <a:srgbClr val="1F497D">
                  <a:lumMod val="60000"/>
                  <a:lumOff val="40000"/>
                  <a:alpha val="70000"/>
                </a:srgbClr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('3.3 Clock'!$AM$51,'3.3 Clock'!$AO$51,'3.3 Clock'!$AQ$51)</c:f>
              <c:numCache>
                <c:formatCode>0.00</c:formatCode>
                <c:ptCount val="3"/>
                <c:pt idx="0">
                  <c:v>1.331791397176659</c:v>
                </c:pt>
                <c:pt idx="1">
                  <c:v>2.297170027930277</c:v>
                </c:pt>
                <c:pt idx="2">
                  <c:v>3.026396947981269</c:v>
                </c:pt>
              </c:numCache>
            </c:numRef>
          </c:xVal>
          <c:yVal>
            <c:numRef>
              <c:f>('3.3 Clock'!$AN$51,'3.3 Clock'!$AP$51,'3.3 Clock'!$AR$51)</c:f>
              <c:numCache>
                <c:formatCode>0.00</c:formatCode>
                <c:ptCount val="3"/>
                <c:pt idx="0">
                  <c:v>10.01698084350558</c:v>
                </c:pt>
                <c:pt idx="1">
                  <c:v>14.92905164793381</c:v>
                </c:pt>
                <c:pt idx="2">
                  <c:v>22.1095947784882</c:v>
                </c:pt>
              </c:numCache>
            </c:numRef>
          </c:yVal>
        </c:ser>
        <c:ser>
          <c:idx val="3"/>
          <c:order val="4"/>
          <c:tx>
            <c:strRef>
              <c:f>'3.3 Clock'!$A$67</c:f>
              <c:strCache>
                <c:ptCount val="1"/>
                <c:pt idx="0">
                  <c:v>Java_x000d_Scale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xVal>
            <c:numRef>
              <c:f>('3.3 Clock'!$U$51,'3.3 Clock'!$W$51,'3.3 Clock'!$Y$51)</c:f>
              <c:numCache>
                <c:formatCode>0.00</c:formatCode>
                <c:ptCount val="3"/>
                <c:pt idx="0">
                  <c:v>1.718325684931035</c:v>
                </c:pt>
                <c:pt idx="1">
                  <c:v>2.339569866728302</c:v>
                </c:pt>
                <c:pt idx="2">
                  <c:v>2.569412224784004</c:v>
                </c:pt>
              </c:numCache>
            </c:numRef>
          </c:xVal>
          <c:yVal>
            <c:numRef>
              <c:f>('3.3 Clock'!$V$51,'3.3 Clock'!$X$51,'3.3 Clock'!$Z$51)</c:f>
              <c:numCache>
                <c:formatCode>0.00</c:formatCode>
                <c:ptCount val="3"/>
                <c:pt idx="0">
                  <c:v>10.35423552502998</c:v>
                </c:pt>
                <c:pt idx="1">
                  <c:v>21.87581623680156</c:v>
                </c:pt>
                <c:pt idx="2">
                  <c:v>25.98118368113061</c:v>
                </c:pt>
              </c:numCache>
            </c:numRef>
          </c:yVal>
        </c:ser>
        <c:ser>
          <c:idx val="2"/>
          <c:order val="5"/>
          <c:tx>
            <c:strRef>
              <c:f>'3.3 Clock'!$A$66</c:f>
              <c:strCache>
                <c:ptCount val="1"/>
                <c:pt idx="0">
                  <c:v>Java_x000d_Non-scale</c:v>
                </c:pt>
              </c:strCache>
            </c:strRef>
          </c:tx>
          <c:spPr>
            <a:ln>
              <a:solidFill>
                <a:schemeClr val="tx2"/>
              </a:solidFill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xVal>
            <c:numRef>
              <c:f>('3.3 Clock'!$U$50,'3.3 Clock'!$W$50,'3.3 Clock'!$Y$50)</c:f>
              <c:numCache>
                <c:formatCode>0.00</c:formatCode>
                <c:ptCount val="3"/>
                <c:pt idx="0">
                  <c:v>1.63221394508672</c:v>
                </c:pt>
                <c:pt idx="1">
                  <c:v>2.358015452899189</c:v>
                </c:pt>
                <c:pt idx="2">
                  <c:v>2.604500803626422</c:v>
                </c:pt>
              </c:numCache>
            </c:numRef>
          </c:xVal>
          <c:yVal>
            <c:numRef>
              <c:f>('3.3 Clock'!$V$50,'3.3 Clock'!$X$50,'3.3 Clock'!$Z$50)</c:f>
              <c:numCache>
                <c:formatCode>0.00</c:formatCode>
                <c:ptCount val="3"/>
                <c:pt idx="0">
                  <c:v>9.421223220353234</c:v>
                </c:pt>
                <c:pt idx="1">
                  <c:v>20.25111862717924</c:v>
                </c:pt>
                <c:pt idx="2">
                  <c:v>24.09090604480583</c:v>
                </c:pt>
              </c:numCache>
            </c:numRef>
          </c:yVal>
        </c:ser>
        <c:ser>
          <c:idx val="1"/>
          <c:order val="6"/>
          <c:tx>
            <c:strRef>
              <c:f>'3.3 Clock'!$A$65</c:f>
              <c:strCache>
                <c:ptCount val="1"/>
                <c:pt idx="0">
                  <c:v>Native_x000d_Scale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xVal>
            <c:numRef>
              <c:f>('3.3 Clock'!$U$49,'3.3 Clock'!$W$49,'3.3 Clock'!$Y$49)</c:f>
              <c:numCache>
                <c:formatCode>0.00</c:formatCode>
                <c:ptCount val="3"/>
                <c:pt idx="0">
                  <c:v>1.735101753583589</c:v>
                </c:pt>
                <c:pt idx="1">
                  <c:v>2.476736203029638</c:v>
                </c:pt>
                <c:pt idx="2">
                  <c:v>2.717614209590625</c:v>
                </c:pt>
              </c:numCache>
            </c:numRef>
          </c:xVal>
          <c:yVal>
            <c:numRef>
              <c:f>('3.3 Clock'!$V$49,'3.3 Clock'!$X$49,'3.3 Clock'!$Z$49)</c:f>
              <c:numCache>
                <c:formatCode>0.00</c:formatCode>
                <c:ptCount val="3"/>
                <c:pt idx="0">
                  <c:v>10.821699176</c:v>
                </c:pt>
                <c:pt idx="1">
                  <c:v>24.07241946818182</c:v>
                </c:pt>
                <c:pt idx="2">
                  <c:v>28.53525175636364</c:v>
                </c:pt>
              </c:numCache>
            </c:numRef>
          </c:yVal>
        </c:ser>
        <c:ser>
          <c:idx val="0"/>
          <c:order val="7"/>
          <c:tx>
            <c:strRef>
              <c:f>'3.3 Clock'!$A$64</c:f>
              <c:strCache>
                <c:ptCount val="1"/>
                <c:pt idx="0">
                  <c:v>Native_x000d_Non-scale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xVal>
            <c:numRef>
              <c:f>('3.3 Clock'!$U$48,'3.3 Clock'!$W$48,'3.3 Clock'!$Y$48)</c:f>
              <c:numCache>
                <c:formatCode>0.00</c:formatCode>
                <c:ptCount val="3"/>
                <c:pt idx="0">
                  <c:v>1.859693930451094</c:v>
                </c:pt>
                <c:pt idx="1">
                  <c:v>2.648642951877957</c:v>
                </c:pt>
                <c:pt idx="2">
                  <c:v>2.898747444099509</c:v>
                </c:pt>
              </c:numCache>
            </c:numRef>
          </c:xVal>
          <c:yVal>
            <c:numRef>
              <c:f>('3.3 Clock'!$V$48,'3.3 Clock'!$X$48,'3.3 Clock'!$Z$48)</c:f>
              <c:numCache>
                <c:formatCode>0.00</c:formatCode>
                <c:ptCount val="3"/>
                <c:pt idx="0">
                  <c:v>7.949730249851853</c:v>
                </c:pt>
                <c:pt idx="1">
                  <c:v>16.13772328518519</c:v>
                </c:pt>
                <c:pt idx="2">
                  <c:v>18.93744766111111</c:v>
                </c:pt>
              </c:numCache>
            </c:numRef>
          </c:yVal>
        </c:ser>
        <c:axId val="628190328"/>
        <c:axId val="628198200"/>
      </c:scatterChart>
      <c:valAx>
        <c:axId val="628190328"/>
        <c:scaling>
          <c:logBase val="10.0"/>
          <c:orientation val="minMax"/>
          <c:max val="4.0"/>
          <c:min val="1.0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Performance/Reference Performance (log)</a:t>
                </a:r>
              </a:p>
            </c:rich>
          </c:tx>
        </c:title>
        <c:numFmt formatCode="0.00" sourceLinked="1"/>
        <c:tickLblPos val="nextTo"/>
        <c:crossAx val="628198200"/>
        <c:crosses val="autoZero"/>
        <c:crossBetween val="midCat"/>
      </c:valAx>
      <c:valAx>
        <c:axId val="628198200"/>
        <c:scaling>
          <c:logBase val="10.0"/>
          <c:orientation val="minMax"/>
          <c:max val="50.0"/>
          <c:min val="8.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(W) (log)</a:t>
                </a:r>
              </a:p>
            </c:rich>
          </c:tx>
        </c:title>
        <c:numFmt formatCode="0.00" sourceLinked="1"/>
        <c:tickLblPos val="nextTo"/>
        <c:crossAx val="628190328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Absolute Power By Workload: i7 (45) &amp; i5 (32)</a:t>
            </a:r>
          </a:p>
        </c:rich>
      </c:tx>
      <c:layout/>
    </c:title>
    <c:plotArea>
      <c:layout/>
      <c:scatterChart>
        <c:scatterStyle val="lineMarker"/>
        <c:ser>
          <c:idx val="4"/>
          <c:order val="0"/>
          <c:tx>
            <c:v>NN i5 2C1T</c:v>
          </c:tx>
          <c:spPr>
            <a:ln w="19050" cmpd="sng">
              <a:solidFill>
                <a:schemeClr val="accent2"/>
              </a:solidFill>
              <a:prstDash val="sysDot"/>
            </a:ln>
          </c:spPr>
          <c:marker>
            <c:symbol val="circle"/>
            <c:size val="6"/>
            <c:spPr>
              <a:noFill/>
              <a:ln>
                <a:solidFill>
                  <a:schemeClr val="accent2"/>
                </a:solidFill>
              </a:ln>
            </c:spPr>
          </c:marker>
          <c:xVal>
            <c:numRef>
              <c:f>('3.3 Clock'!$AM$48,'3.3 Clock'!$AO$48,'3.3 Clock'!$AQ$48)</c:f>
              <c:numCache>
                <c:formatCode>0.00</c:formatCode>
                <c:ptCount val="3"/>
                <c:pt idx="0">
                  <c:v>1.336829505822928</c:v>
                </c:pt>
                <c:pt idx="1">
                  <c:v>2.41897231723616</c:v>
                </c:pt>
                <c:pt idx="2">
                  <c:v>3.165134594068458</c:v>
                </c:pt>
              </c:numCache>
            </c:numRef>
          </c:xVal>
          <c:yVal>
            <c:numRef>
              <c:f>('3.3 Clock'!$AN$48,'3.3 Clock'!$AP$48,'3.3 Clock'!$AR$48)</c:f>
              <c:numCache>
                <c:formatCode>0.00</c:formatCode>
                <c:ptCount val="3"/>
                <c:pt idx="0">
                  <c:v>9.045552200259258</c:v>
                </c:pt>
                <c:pt idx="1">
                  <c:v>12.71234270518518</c:v>
                </c:pt>
                <c:pt idx="2">
                  <c:v>18.08391575037037</c:v>
                </c:pt>
              </c:numCache>
            </c:numRef>
          </c:yVal>
        </c:ser>
        <c:ser>
          <c:idx val="5"/>
          <c:order val="1"/>
          <c:tx>
            <c:v>NS i5 2C1T</c:v>
          </c:tx>
          <c:spPr>
            <a:ln w="19050" cmpd="sng">
              <a:solidFill>
                <a:schemeClr val="accent2"/>
              </a:solidFill>
              <a:prstDash val="sysDot"/>
            </a:ln>
          </c:spPr>
          <c:marker>
            <c:symbol val="triangle"/>
            <c:size val="6"/>
            <c:spPr>
              <a:noFill/>
              <a:ln>
                <a:solidFill>
                  <a:schemeClr val="accent2"/>
                </a:solidFill>
              </a:ln>
            </c:spPr>
          </c:marker>
          <c:xVal>
            <c:numRef>
              <c:f>('3.3 Clock'!$AM$49,'3.3 Clock'!$AO$49,'3.3 Clock'!$AQ$49)</c:f>
              <c:numCache>
                <c:formatCode>0.00</c:formatCode>
                <c:ptCount val="3"/>
                <c:pt idx="0">
                  <c:v>1.317599761060477</c:v>
                </c:pt>
                <c:pt idx="1">
                  <c:v>2.356660542523776</c:v>
                </c:pt>
                <c:pt idx="2">
                  <c:v>3.195480682084984</c:v>
                </c:pt>
              </c:numCache>
            </c:numRef>
          </c:xVal>
          <c:yVal>
            <c:numRef>
              <c:f>('3.3 Clock'!$AN$49,'3.3 Clock'!$AP$49,'3.3 Clock'!$AR$49)</c:f>
              <c:numCache>
                <c:formatCode>0.00</c:formatCode>
                <c:ptCount val="3"/>
                <c:pt idx="0">
                  <c:v>10.16649456545454</c:v>
                </c:pt>
                <c:pt idx="1">
                  <c:v>15.60805553818182</c:v>
                </c:pt>
                <c:pt idx="2">
                  <c:v>23.48819371090909</c:v>
                </c:pt>
              </c:numCache>
            </c:numRef>
          </c:yVal>
        </c:ser>
        <c:ser>
          <c:idx val="6"/>
          <c:order val="2"/>
          <c:tx>
            <c:v>JN i5 2C1T</c:v>
          </c:tx>
          <c:spPr>
            <a:ln w="19050" cmpd="sng">
              <a:solidFill>
                <a:schemeClr val="accent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('3.3 Clock'!$AM$50,'3.3 Clock'!$AO$50,'3.3 Clock'!$AQ$50)</c:f>
              <c:numCache>
                <c:formatCode>0.00</c:formatCode>
                <c:ptCount val="3"/>
                <c:pt idx="0">
                  <c:v>1.177262885010863</c:v>
                </c:pt>
                <c:pt idx="1">
                  <c:v>2.184659971233843</c:v>
                </c:pt>
                <c:pt idx="2">
                  <c:v>2.993040950587378</c:v>
                </c:pt>
              </c:numCache>
            </c:numRef>
          </c:xVal>
          <c:yVal>
            <c:numRef>
              <c:f>('3.3 Clock'!$AN$50,'3.3 Clock'!$AP$50,'3.3 Clock'!$AR$50)</c:f>
              <c:numCache>
                <c:formatCode>0.00</c:formatCode>
                <c:ptCount val="3"/>
                <c:pt idx="0">
                  <c:v>9.528829753474602</c:v>
                </c:pt>
                <c:pt idx="1">
                  <c:v>14.27504492470102</c:v>
                </c:pt>
                <c:pt idx="2">
                  <c:v>21.5624230274973</c:v>
                </c:pt>
              </c:numCache>
            </c:numRef>
          </c:yVal>
        </c:ser>
        <c:ser>
          <c:idx val="7"/>
          <c:order val="3"/>
          <c:tx>
            <c:v>JS i5 2C1T</c:v>
          </c:tx>
          <c:spPr>
            <a:ln w="19050" cmpd="sng">
              <a:solidFill>
                <a:schemeClr val="accent2"/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('3.3 Clock'!$AM$51,'3.3 Clock'!$AO$51,'3.3 Clock'!$AQ$51)</c:f>
              <c:numCache>
                <c:formatCode>0.00</c:formatCode>
                <c:ptCount val="3"/>
                <c:pt idx="0">
                  <c:v>1.331791397176659</c:v>
                </c:pt>
                <c:pt idx="1">
                  <c:v>2.297170027930277</c:v>
                </c:pt>
                <c:pt idx="2">
                  <c:v>3.026396947981269</c:v>
                </c:pt>
              </c:numCache>
            </c:numRef>
          </c:xVal>
          <c:yVal>
            <c:numRef>
              <c:f>('3.3 Clock'!$AN$51,'3.3 Clock'!$AP$51,'3.3 Clock'!$AR$51)</c:f>
              <c:numCache>
                <c:formatCode>0.00</c:formatCode>
                <c:ptCount val="3"/>
                <c:pt idx="0">
                  <c:v>10.01698084350558</c:v>
                </c:pt>
                <c:pt idx="1">
                  <c:v>14.92905164793381</c:v>
                </c:pt>
                <c:pt idx="2">
                  <c:v>22.1095947784882</c:v>
                </c:pt>
              </c:numCache>
            </c:numRef>
          </c:yVal>
        </c:ser>
        <c:ser>
          <c:idx val="0"/>
          <c:order val="4"/>
          <c:tx>
            <c:strRef>
              <c:f>'3.3 Clock'!$A$64</c:f>
              <c:strCache>
                <c:ptCount val="1"/>
                <c:pt idx="0">
                  <c:v>Native_x000d_Non-scale</c:v>
                </c:pt>
              </c:strCache>
            </c:strRef>
          </c:tx>
          <c:spPr>
            <a:ln>
              <a:solidFill>
                <a:schemeClr val="accent3"/>
              </a:solidFill>
              <a:prstDash val="sysDot"/>
            </a:ln>
            <a:effectLst/>
          </c:spPr>
          <c:marker>
            <c:symbol val="circle"/>
            <c:size val="7"/>
            <c:spPr>
              <a:noFill/>
              <a:ln>
                <a:solidFill>
                  <a:schemeClr val="accent3"/>
                </a:solidFill>
              </a:ln>
              <a:effectLst/>
            </c:spPr>
          </c:marker>
          <c:xVal>
            <c:numRef>
              <c:f>('3.3 Clock'!$U$48,'3.3 Clock'!$W$48,'3.3 Clock'!$Y$48)</c:f>
              <c:numCache>
                <c:formatCode>0.00</c:formatCode>
                <c:ptCount val="3"/>
                <c:pt idx="0">
                  <c:v>1.859693930451094</c:v>
                </c:pt>
                <c:pt idx="1">
                  <c:v>2.648642951877957</c:v>
                </c:pt>
                <c:pt idx="2">
                  <c:v>2.898747444099509</c:v>
                </c:pt>
              </c:numCache>
            </c:numRef>
          </c:xVal>
          <c:yVal>
            <c:numRef>
              <c:f>('3.3 Clock'!$V$48,'3.3 Clock'!$X$48,'3.3 Clock'!$Z$48)</c:f>
              <c:numCache>
                <c:formatCode>0.00</c:formatCode>
                <c:ptCount val="3"/>
                <c:pt idx="0">
                  <c:v>7.949730249851853</c:v>
                </c:pt>
                <c:pt idx="1">
                  <c:v>16.13772328518519</c:v>
                </c:pt>
                <c:pt idx="2">
                  <c:v>18.93744766111111</c:v>
                </c:pt>
              </c:numCache>
            </c:numRef>
          </c:yVal>
        </c:ser>
        <c:ser>
          <c:idx val="1"/>
          <c:order val="5"/>
          <c:tx>
            <c:strRef>
              <c:f>'3.3 Clock'!$A$65</c:f>
              <c:strCache>
                <c:ptCount val="1"/>
                <c:pt idx="0">
                  <c:v>Native_x000d_Scale</c:v>
                </c:pt>
              </c:strCache>
            </c:strRef>
          </c:tx>
          <c:spPr>
            <a:ln>
              <a:solidFill>
                <a:schemeClr val="accent3"/>
              </a:solidFill>
              <a:prstDash val="sysDot"/>
            </a:ln>
            <a:effectLst/>
          </c:spPr>
          <c:marker>
            <c:symbol val="triangle"/>
            <c:size val="7"/>
            <c:spPr>
              <a:noFill/>
              <a:ln>
                <a:solidFill>
                  <a:schemeClr val="accent3"/>
                </a:solidFill>
              </a:ln>
              <a:effectLst/>
            </c:spPr>
          </c:marker>
          <c:xVal>
            <c:numRef>
              <c:f>('3.3 Clock'!$U$49,'3.3 Clock'!$W$49,'3.3 Clock'!$Y$49)</c:f>
              <c:numCache>
                <c:formatCode>0.00</c:formatCode>
                <c:ptCount val="3"/>
                <c:pt idx="0">
                  <c:v>1.735101753583589</c:v>
                </c:pt>
                <c:pt idx="1">
                  <c:v>2.476736203029638</c:v>
                </c:pt>
                <c:pt idx="2">
                  <c:v>2.717614209590625</c:v>
                </c:pt>
              </c:numCache>
            </c:numRef>
          </c:xVal>
          <c:yVal>
            <c:numRef>
              <c:f>('3.3 Clock'!$V$49,'3.3 Clock'!$X$49,'3.3 Clock'!$Z$49)</c:f>
              <c:numCache>
                <c:formatCode>0.00</c:formatCode>
                <c:ptCount val="3"/>
                <c:pt idx="0">
                  <c:v>10.821699176</c:v>
                </c:pt>
                <c:pt idx="1">
                  <c:v>24.07241946818182</c:v>
                </c:pt>
                <c:pt idx="2">
                  <c:v>28.53525175636364</c:v>
                </c:pt>
              </c:numCache>
            </c:numRef>
          </c:yVal>
        </c:ser>
        <c:ser>
          <c:idx val="2"/>
          <c:order val="6"/>
          <c:tx>
            <c:strRef>
              <c:f>'3.3 Clock'!$A$66</c:f>
              <c:strCache>
                <c:ptCount val="1"/>
                <c:pt idx="0">
                  <c:v>Java_x000d_Non-scale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  <a:effectLst/>
            </c:spPr>
          </c:marker>
          <c:xVal>
            <c:numRef>
              <c:f>('3.3 Clock'!$U$50,'3.3 Clock'!$W$50,'3.3 Clock'!$Y$50)</c:f>
              <c:numCache>
                <c:formatCode>0.00</c:formatCode>
                <c:ptCount val="3"/>
                <c:pt idx="0">
                  <c:v>1.63221394508672</c:v>
                </c:pt>
                <c:pt idx="1">
                  <c:v>2.358015452899189</c:v>
                </c:pt>
                <c:pt idx="2">
                  <c:v>2.604500803626422</c:v>
                </c:pt>
              </c:numCache>
            </c:numRef>
          </c:xVal>
          <c:yVal>
            <c:numRef>
              <c:f>('3.3 Clock'!$V$50,'3.3 Clock'!$X$50,'3.3 Clock'!$Z$50)</c:f>
              <c:numCache>
                <c:formatCode>0.00</c:formatCode>
                <c:ptCount val="3"/>
                <c:pt idx="0">
                  <c:v>9.421223220353234</c:v>
                </c:pt>
                <c:pt idx="1">
                  <c:v>20.25111862717924</c:v>
                </c:pt>
                <c:pt idx="2">
                  <c:v>24.09090604480583</c:v>
                </c:pt>
              </c:numCache>
            </c:numRef>
          </c:yVal>
        </c:ser>
        <c:ser>
          <c:idx val="3"/>
          <c:order val="7"/>
          <c:tx>
            <c:strRef>
              <c:f>'3.3 Clock'!$A$67</c:f>
              <c:strCache>
                <c:ptCount val="1"/>
                <c:pt idx="0">
                  <c:v>Java_x000d_Scale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  <a:effectLst/>
            </c:spPr>
          </c:marker>
          <c:xVal>
            <c:numRef>
              <c:f>('3.3 Clock'!$U$51,'3.3 Clock'!$W$51,'3.3 Clock'!$Y$51)</c:f>
              <c:numCache>
                <c:formatCode>0.00</c:formatCode>
                <c:ptCount val="3"/>
                <c:pt idx="0">
                  <c:v>1.718325684931035</c:v>
                </c:pt>
                <c:pt idx="1">
                  <c:v>2.339569866728302</c:v>
                </c:pt>
                <c:pt idx="2">
                  <c:v>2.569412224784004</c:v>
                </c:pt>
              </c:numCache>
            </c:numRef>
          </c:xVal>
          <c:yVal>
            <c:numRef>
              <c:f>('3.3 Clock'!$V$51,'3.3 Clock'!$X$51,'3.3 Clock'!$Z$51)</c:f>
              <c:numCache>
                <c:formatCode>0.00</c:formatCode>
                <c:ptCount val="3"/>
                <c:pt idx="0">
                  <c:v>10.35423552502998</c:v>
                </c:pt>
                <c:pt idx="1">
                  <c:v>21.87581623680156</c:v>
                </c:pt>
                <c:pt idx="2">
                  <c:v>25.98118368113061</c:v>
                </c:pt>
              </c:numCache>
            </c:numRef>
          </c:yVal>
        </c:ser>
        <c:axId val="628266520"/>
        <c:axId val="628274392"/>
      </c:scatterChart>
      <c:valAx>
        <c:axId val="628266520"/>
        <c:scaling>
          <c:orientation val="minMax"/>
          <c:max val="3.5"/>
          <c:min val="1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Performance/Reference Performance)</a:t>
                </a:r>
              </a:p>
            </c:rich>
          </c:tx>
          <c:layout/>
        </c:title>
        <c:numFmt formatCode="0.00" sourceLinked="1"/>
        <c:tickLblPos val="nextTo"/>
        <c:crossAx val="628274392"/>
        <c:crosses val="autoZero"/>
        <c:crossBetween val="midCat"/>
      </c:valAx>
      <c:valAx>
        <c:axId val="628274392"/>
        <c:scaling>
          <c:orientation val="minMax"/>
          <c:max val="30.0"/>
          <c:min val="5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</c:title>
        <c:numFmt formatCode="0.00" sourceLinked="1"/>
        <c:tickLblPos val="nextTo"/>
        <c:crossAx val="628266520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Die Shrink:  Matched Frequency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v>Core 2.4GHz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'3.4 Die Shrink'!$B$6:$D$6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'3.4 Die Shrink'!$B$7:$D$7</c:f>
              <c:numCache>
                <c:formatCode>0.00</c:formatCode>
                <c:ptCount val="3"/>
                <c:pt idx="0">
                  <c:v>1.00531537587432</c:v>
                </c:pt>
                <c:pt idx="1">
                  <c:v>0.547478452455369</c:v>
                </c:pt>
                <c:pt idx="2">
                  <c:v>0.544746442657122</c:v>
                </c:pt>
              </c:numCache>
            </c:numRef>
          </c:val>
        </c:ser>
        <c:ser>
          <c:idx val="2"/>
          <c:order val="1"/>
          <c:tx>
            <c:v>Nehalem 2C2T 2.6GHz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'3.4 Die Shrink'!$B$6:$D$6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'3.4 Die Shrink'!$E$7:$G$7</c:f>
              <c:numCache>
                <c:formatCode>0.00</c:formatCode>
                <c:ptCount val="3"/>
                <c:pt idx="0">
                  <c:v>0.89786021057412</c:v>
                </c:pt>
                <c:pt idx="1">
                  <c:v>0.526375223434874</c:v>
                </c:pt>
                <c:pt idx="2">
                  <c:v>0.595977082889702</c:v>
                </c:pt>
              </c:numCache>
            </c:numRef>
          </c:val>
        </c:ser>
        <c:axId val="628337368"/>
        <c:axId val="628340424"/>
      </c:barChart>
      <c:catAx>
        <c:axId val="628337368"/>
        <c:scaling>
          <c:orientation val="minMax"/>
        </c:scaling>
        <c:axPos val="b"/>
        <c:tickLblPos val="nextTo"/>
        <c:crossAx val="628340424"/>
        <c:crosses val="autoZero"/>
        <c:auto val="1"/>
        <c:lblAlgn val="ctr"/>
        <c:lblOffset val="100"/>
      </c:catAx>
      <c:valAx>
        <c:axId val="628340424"/>
        <c:scaling>
          <c:orientation val="minMax"/>
          <c:max val="1.25"/>
          <c:min val="0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New / Old</a:t>
                </a:r>
              </a:p>
            </c:rich>
          </c:tx>
          <c:layout/>
        </c:title>
        <c:numFmt formatCode="0.00" sourceLinked="1"/>
        <c:tickLblPos val="nextTo"/>
        <c:crossAx val="62833736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Die Shrink: Native Frequency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v>Core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'3.4 Die Shrink'!$B$6:$D$6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'3.4 Die Shrink'!$H$7:$J$7</c:f>
              <c:numCache>
                <c:formatCode>0.00</c:formatCode>
                <c:ptCount val="3"/>
                <c:pt idx="0">
                  <c:v>1.249055134218043</c:v>
                </c:pt>
                <c:pt idx="1">
                  <c:v>0.789951297359768</c:v>
                </c:pt>
                <c:pt idx="2">
                  <c:v>0.645187835465888</c:v>
                </c:pt>
              </c:numCache>
            </c:numRef>
          </c:val>
        </c:ser>
        <c:ser>
          <c:idx val="2"/>
          <c:order val="1"/>
          <c:tx>
            <c:v>Nehalem 2C2T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'3.4 Die Shrink'!$B$6:$D$6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'3.4 Die Shrink'!$K$7:$M$7</c:f>
              <c:numCache>
                <c:formatCode>0.00</c:formatCode>
                <c:ptCount val="3"/>
                <c:pt idx="0">
                  <c:v>1.137862727363281</c:v>
                </c:pt>
                <c:pt idx="1">
                  <c:v>0.774324622393922</c:v>
                </c:pt>
                <c:pt idx="2">
                  <c:v>0.687063449744677</c:v>
                </c:pt>
              </c:numCache>
            </c:numRef>
          </c:val>
        </c:ser>
        <c:axId val="628387528"/>
        <c:axId val="628390584"/>
      </c:barChart>
      <c:catAx>
        <c:axId val="628387528"/>
        <c:scaling>
          <c:orientation val="minMax"/>
        </c:scaling>
        <c:axPos val="b"/>
        <c:tickLblPos val="nextTo"/>
        <c:crossAx val="628390584"/>
        <c:crosses val="autoZero"/>
        <c:auto val="1"/>
        <c:lblAlgn val="ctr"/>
        <c:lblOffset val="100"/>
      </c:catAx>
      <c:valAx>
        <c:axId val="628390584"/>
        <c:scaling>
          <c:orientation val="minMax"/>
          <c:max val="1.25"/>
          <c:min val="0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New / Old</a:t>
                </a:r>
              </a:p>
            </c:rich>
          </c:tx>
          <c:layout/>
        </c:title>
        <c:numFmt formatCode="0.00" sourceLinked="1"/>
        <c:tickLblPos val="nextTo"/>
        <c:crossAx val="62838752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Performance Effect of Die Shrink: Matched Freq.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'3.4 Die Shrink'!$B$5:$D$5</c:f>
              <c:strCache>
                <c:ptCount val="1"/>
                <c:pt idx="0">
                  <c:v>Core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'3.4 Die Shrink'!$A$14:$A$17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'3.4 Die Shrink'!$B$14:$B$17</c:f>
              <c:numCache>
                <c:formatCode>0.00</c:formatCode>
                <c:ptCount val="4"/>
                <c:pt idx="0">
                  <c:v>1.021216742878199</c:v>
                </c:pt>
                <c:pt idx="1">
                  <c:v>1.069262454135474</c:v>
                </c:pt>
                <c:pt idx="2">
                  <c:v>0.995399028999332</c:v>
                </c:pt>
                <c:pt idx="3">
                  <c:v>0.933376554392915</c:v>
                </c:pt>
              </c:numCache>
            </c:numRef>
          </c:val>
        </c:ser>
        <c:ser>
          <c:idx val="2"/>
          <c:order val="1"/>
          <c:tx>
            <c:strRef>
              <c:f>'3.4 Die Shrink'!$E$5:$G$5</c:f>
              <c:strCache>
                <c:ptCount val="1"/>
                <c:pt idx="0">
                  <c:v>Nehlem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'3.4 Die Shrink'!$A$14:$A$17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'3.4 Die Shrink'!$E$14:$E$17</c:f>
              <c:numCache>
                <c:formatCode>0.00</c:formatCode>
                <c:ptCount val="4"/>
                <c:pt idx="0">
                  <c:v>0.841532352049251</c:v>
                </c:pt>
                <c:pt idx="1">
                  <c:v>0.930273652564602</c:v>
                </c:pt>
                <c:pt idx="2">
                  <c:v>0.864372428105534</c:v>
                </c:pt>
                <c:pt idx="3">
                  <c:v>0.939157302792271</c:v>
                </c:pt>
              </c:numCache>
            </c:numRef>
          </c:val>
        </c:ser>
        <c:axId val="628440776"/>
        <c:axId val="628443832"/>
      </c:barChart>
      <c:catAx>
        <c:axId val="628440776"/>
        <c:scaling>
          <c:orientation val="minMax"/>
        </c:scaling>
        <c:axPos val="b"/>
        <c:tickLblPos val="nextTo"/>
        <c:crossAx val="628443832"/>
        <c:crosses val="autoZero"/>
        <c:auto val="1"/>
        <c:lblAlgn val="ctr"/>
        <c:lblOffset val="100"/>
      </c:catAx>
      <c:valAx>
        <c:axId val="628443832"/>
        <c:scaling>
          <c:orientation val="minMax"/>
          <c:min val="0.8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New / Old</a:t>
                </a:r>
              </a:p>
            </c:rich>
          </c:tx>
          <c:layout/>
        </c:title>
        <c:numFmt formatCode="0.00" sourceLinked="1"/>
        <c:tickLblPos val="nextTo"/>
        <c:crossAx val="62844077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Effect of Die Shrink: Matched Freq.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v>Core 2.4GHz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'3.4 Die Shrink'!$A$14:$A$17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'3.4 Die Shrink'!$C$14:$C$17</c:f>
              <c:numCache>
                <c:formatCode>0.00</c:formatCode>
                <c:ptCount val="4"/>
                <c:pt idx="0">
                  <c:v>0.552604798529644</c:v>
                </c:pt>
                <c:pt idx="1">
                  <c:v>0.561546033164254</c:v>
                </c:pt>
                <c:pt idx="2">
                  <c:v>0.539383500284609</c:v>
                </c:pt>
                <c:pt idx="3">
                  <c:v>0.537440684624909</c:v>
                </c:pt>
              </c:numCache>
            </c:numRef>
          </c:val>
        </c:ser>
        <c:ser>
          <c:idx val="2"/>
          <c:order val="1"/>
          <c:tx>
            <c:v>Nehalem 2C2T 2.6GHz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'3.4 Die Shrink'!$A$14:$A$17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'3.4 Die Shrink'!$F$14:$F$17</c:f>
              <c:numCache>
                <c:formatCode>0.00</c:formatCode>
                <c:ptCount val="4"/>
                <c:pt idx="0">
                  <c:v>0.543486382639867</c:v>
                </c:pt>
                <c:pt idx="1">
                  <c:v>0.523622938197136</c:v>
                </c:pt>
                <c:pt idx="2">
                  <c:v>0.523080759590491</c:v>
                </c:pt>
                <c:pt idx="3">
                  <c:v>0.52039696794224</c:v>
                </c:pt>
              </c:numCache>
            </c:numRef>
          </c:val>
        </c:ser>
        <c:axId val="628492104"/>
        <c:axId val="628495160"/>
      </c:barChart>
      <c:catAx>
        <c:axId val="628492104"/>
        <c:scaling>
          <c:orientation val="minMax"/>
        </c:scaling>
        <c:axPos val="b"/>
        <c:tickLblPos val="nextTo"/>
        <c:crossAx val="628495160"/>
        <c:crosses val="autoZero"/>
        <c:auto val="1"/>
        <c:lblAlgn val="ctr"/>
        <c:lblOffset val="100"/>
      </c:catAx>
      <c:valAx>
        <c:axId val="628495160"/>
        <c:scaling>
          <c:orientation val="minMax"/>
          <c:max val="0.65"/>
          <c:min val="0.3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New / Old</a:t>
                </a:r>
              </a:p>
            </c:rich>
          </c:tx>
          <c:layout/>
        </c:title>
        <c:numFmt formatCode="0.00" sourceLinked="1"/>
        <c:tickLblPos val="nextTo"/>
        <c:crossAx val="628492104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Effect of Die Shrink: Matched Frequency</a:t>
            </a:r>
          </a:p>
        </c:rich>
      </c:tx>
      <c:layout>
        <c:manualLayout>
          <c:xMode val="edge"/>
          <c:yMode val="edge"/>
          <c:x val="0.125862642169729"/>
          <c:y val="0.0416666666666667"/>
        </c:manualLayout>
      </c:layout>
    </c:title>
    <c:plotArea>
      <c:layout/>
      <c:barChart>
        <c:barDir val="col"/>
        <c:grouping val="clustered"/>
        <c:ser>
          <c:idx val="1"/>
          <c:order val="0"/>
          <c:tx>
            <c:v>Core 2.4GHz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'3.4 Die Shrink'!$A$14:$A$17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'3.4 Die Shrink'!$D$14:$D$17</c:f>
              <c:numCache>
                <c:formatCode>0.00</c:formatCode>
                <c:ptCount val="4"/>
                <c:pt idx="0">
                  <c:v>0.541388109840961</c:v>
                </c:pt>
                <c:pt idx="1">
                  <c:v>0.523628643844391</c:v>
                </c:pt>
                <c:pt idx="2">
                  <c:v>0.54173791996077</c:v>
                </c:pt>
                <c:pt idx="3">
                  <c:v>0.571171925059092</c:v>
                </c:pt>
              </c:numCache>
            </c:numRef>
          </c:val>
        </c:ser>
        <c:ser>
          <c:idx val="2"/>
          <c:order val="1"/>
          <c:tx>
            <c:v>Nehalem 2C2T 2.6GHz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'3.4 Die Shrink'!$A$14:$A$17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'3.4 Die Shrink'!$G$14:$G$17</c:f>
              <c:numCache>
                <c:formatCode>0.00</c:formatCode>
                <c:ptCount val="4"/>
                <c:pt idx="0">
                  <c:v>0.643997603367019</c:v>
                </c:pt>
                <c:pt idx="1">
                  <c:v>0.568467824511735</c:v>
                </c:pt>
                <c:pt idx="2">
                  <c:v>0.602923550980203</c:v>
                </c:pt>
                <c:pt idx="3">
                  <c:v>0.567974760444783</c:v>
                </c:pt>
              </c:numCache>
            </c:numRef>
          </c:val>
        </c:ser>
        <c:axId val="628543240"/>
        <c:axId val="628546296"/>
      </c:barChart>
      <c:catAx>
        <c:axId val="628543240"/>
        <c:scaling>
          <c:orientation val="minMax"/>
        </c:scaling>
        <c:axPos val="b"/>
        <c:tickLblPos val="nextTo"/>
        <c:crossAx val="628546296"/>
        <c:crosses val="autoZero"/>
        <c:auto val="1"/>
        <c:lblAlgn val="ctr"/>
        <c:lblOffset val="100"/>
      </c:catAx>
      <c:valAx>
        <c:axId val="628546296"/>
        <c:scaling>
          <c:orientation val="minMax"/>
          <c:max val="0.65"/>
          <c:min val="0.3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New / Old</a:t>
                </a:r>
              </a:p>
            </c:rich>
          </c:tx>
          <c:layout/>
        </c:title>
        <c:numFmt formatCode="0.00" sourceLinked="1"/>
        <c:tickLblPos val="nextTo"/>
        <c:crossAx val="62854324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Gross uArch Change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'3.5 uArch'!$B$6</c:f>
              <c:strCache>
                <c:ptCount val="1"/>
                <c:pt idx="0">
                  <c:v>Bonnell: i7 (45) / AtomD (45)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'3.5 uArch'!$B$7:$D$7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'3.5 uArch'!$B$8:$D$8</c:f>
              <c:numCache>
                <c:formatCode>0.00</c:formatCode>
                <c:ptCount val="3"/>
                <c:pt idx="0">
                  <c:v>2.704868859522106</c:v>
                </c:pt>
                <c:pt idx="1">
                  <c:v>2.384737281032347</c:v>
                </c:pt>
                <c:pt idx="2">
                  <c:v>0.845745233896744</c:v>
                </c:pt>
              </c:numCache>
            </c:numRef>
          </c:val>
        </c:ser>
        <c:ser>
          <c:idx val="1"/>
          <c:order val="1"/>
          <c:tx>
            <c:strRef>
              <c:f>'3.5 uArch'!$E$6:$G$6</c:f>
              <c:strCache>
                <c:ptCount val="1"/>
                <c:pt idx="0">
                  <c:v>NetBurst: i7 (45) / Pentium4 (130)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'3.5 uArch'!$B$7:$D$7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'3.5 uArch'!$E$8:$G$8</c:f>
              <c:numCache>
                <c:formatCode>0.00</c:formatCode>
                <c:ptCount val="3"/>
                <c:pt idx="0">
                  <c:v>2.597642530851474</c:v>
                </c:pt>
                <c:pt idx="1">
                  <c:v>0.331015287087613</c:v>
                </c:pt>
                <c:pt idx="2">
                  <c:v>0.129262247597642</c:v>
                </c:pt>
              </c:numCache>
            </c:numRef>
          </c:val>
        </c:ser>
        <c:ser>
          <c:idx val="2"/>
          <c:order val="2"/>
          <c:tx>
            <c:strRef>
              <c:f>'3.5 uArch'!$H$6:$J$6</c:f>
              <c:strCache>
                <c:ptCount val="1"/>
                <c:pt idx="0">
                  <c:v>Core: i7 (45) / C2D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'3.5 uArch'!$B$7:$D$7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'3.5 uArch'!$H$8:$J$8</c:f>
              <c:numCache>
                <c:formatCode>0.00</c:formatCode>
                <c:ptCount val="3"/>
                <c:pt idx="0">
                  <c:v>1.135654100989153</c:v>
                </c:pt>
                <c:pt idx="1">
                  <c:v>1.135215560755339</c:v>
                </c:pt>
                <c:pt idx="2">
                  <c:v>1.004456638065557</c:v>
                </c:pt>
              </c:numCache>
            </c:numRef>
          </c:val>
        </c:ser>
        <c:ser>
          <c:idx val="3"/>
          <c:order val="3"/>
          <c:tx>
            <c:strRef>
              <c:f>'3.5 uArch'!$K$6</c:f>
              <c:strCache>
                <c:ptCount val="1"/>
                <c:pt idx="0">
                  <c:v>Core: i5 (32) / C2D (65)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val>
            <c:numRef>
              <c:f>'3.5 uArch'!$K$8:$M$8</c:f>
              <c:numCache>
                <c:formatCode>0.00</c:formatCode>
                <c:ptCount val="3"/>
                <c:pt idx="0">
                  <c:v>1.136348618761747</c:v>
                </c:pt>
                <c:pt idx="1">
                  <c:v>0.545180630342031</c:v>
                </c:pt>
                <c:pt idx="2">
                  <c:v>0.48204999688502</c:v>
                </c:pt>
              </c:numCache>
            </c:numRef>
          </c:val>
        </c:ser>
        <c:axId val="518310728"/>
        <c:axId val="518313896"/>
      </c:barChart>
      <c:catAx>
        <c:axId val="518310728"/>
        <c:scaling>
          <c:orientation val="minMax"/>
        </c:scaling>
        <c:axPos val="b"/>
        <c:tickLblPos val="nextTo"/>
        <c:crossAx val="518313896"/>
        <c:crosses val="autoZero"/>
        <c:auto val="1"/>
        <c:lblAlgn val="ctr"/>
        <c:lblOffset val="100"/>
      </c:catAx>
      <c:valAx>
        <c:axId val="518313896"/>
        <c:scaling>
          <c:orientation val="minMax"/>
          <c:max val="3.0"/>
          <c:min val="0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Nehalem / Other</a:t>
                </a:r>
              </a:p>
            </c:rich>
          </c:tx>
          <c:layout/>
        </c:title>
        <c:numFmt formatCode="0.00" sourceLinked="1"/>
        <c:tickLblPos val="nextTo"/>
        <c:crossAx val="51831072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Performance Effect of Gross uArch Change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'3.5 uArch'!$B$6</c:f>
              <c:strCache>
                <c:ptCount val="1"/>
                <c:pt idx="0">
                  <c:v>Bonnell: i7 (45) / AtomD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uArch'!$B$15:$B$18</c:f>
              <c:numCache>
                <c:formatCode>0.00</c:formatCode>
                <c:ptCount val="4"/>
                <c:pt idx="0">
                  <c:v>3.519645254638621</c:v>
                </c:pt>
                <c:pt idx="1">
                  <c:v>2.351884718812517</c:v>
                </c:pt>
                <c:pt idx="2">
                  <c:v>2.731087675503575</c:v>
                </c:pt>
                <c:pt idx="3">
                  <c:v>2.58321142636919</c:v>
                </c:pt>
              </c:numCache>
            </c:numRef>
          </c:val>
        </c:ser>
        <c:ser>
          <c:idx val="1"/>
          <c:order val="1"/>
          <c:tx>
            <c:strRef>
              <c:f>'3.5 uArch'!$E$6:$G$6</c:f>
              <c:strCache>
                <c:ptCount val="1"/>
                <c:pt idx="0">
                  <c:v>NetBurst: i7 (45) / Pentium4 (130)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uArch'!$E$15:$E$18</c:f>
              <c:numCache>
                <c:formatCode>0.00</c:formatCode>
                <c:ptCount val="4"/>
                <c:pt idx="0">
                  <c:v>2.885572593335849</c:v>
                </c:pt>
                <c:pt idx="1">
                  <c:v>2.279663819823397</c:v>
                </c:pt>
                <c:pt idx="2">
                  <c:v>2.642230959728716</c:v>
                </c:pt>
                <c:pt idx="3">
                  <c:v>2.536241916626444</c:v>
                </c:pt>
              </c:numCache>
            </c:numRef>
          </c:val>
        </c:ser>
        <c:ser>
          <c:idx val="2"/>
          <c:order val="2"/>
          <c:tx>
            <c:strRef>
              <c:f>'3.5 uArch'!$H$6:$J$6</c:f>
              <c:strCache>
                <c:ptCount val="1"/>
                <c:pt idx="0">
                  <c:v>Core: i7 (45) / C2D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uArch'!$H$15:$H$18</c:f>
              <c:numCache>
                <c:formatCode>0.00</c:formatCode>
                <c:ptCount val="4"/>
                <c:pt idx="0">
                  <c:v>1.234088193633973</c:v>
                </c:pt>
                <c:pt idx="1">
                  <c:v>1.084724358853643</c:v>
                </c:pt>
                <c:pt idx="2">
                  <c:v>1.145374651559776</c:v>
                </c:pt>
                <c:pt idx="3">
                  <c:v>1.084699206589182</c:v>
                </c:pt>
              </c:numCache>
            </c:numRef>
          </c:val>
        </c:ser>
        <c:ser>
          <c:idx val="3"/>
          <c:order val="3"/>
          <c:tx>
            <c:strRef>
              <c:f>'3.5 uArch'!$K$6</c:f>
              <c:strCache>
                <c:ptCount val="1"/>
                <c:pt idx="0">
                  <c:v>Core: i5 (32) / C2D (65)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uArch'!$K$15:$K$18</c:f>
              <c:numCache>
                <c:formatCode>0.00</c:formatCode>
                <c:ptCount val="4"/>
                <c:pt idx="0">
                  <c:v>1.194974331706042</c:v>
                </c:pt>
                <c:pt idx="1">
                  <c:v>1.123368178133134</c:v>
                </c:pt>
                <c:pt idx="2">
                  <c:v>1.100001943616182</c:v>
                </c:pt>
                <c:pt idx="3">
                  <c:v>1.126901432115676</c:v>
                </c:pt>
              </c:numCache>
            </c:numRef>
          </c:val>
        </c:ser>
        <c:axId val="518351096"/>
        <c:axId val="518354296"/>
      </c:barChart>
      <c:catAx>
        <c:axId val="518351096"/>
        <c:scaling>
          <c:orientation val="minMax"/>
        </c:scaling>
        <c:axPos val="b"/>
        <c:tickLblPos val="nextTo"/>
        <c:crossAx val="518354296"/>
        <c:crosses val="autoZero"/>
        <c:auto val="1"/>
        <c:lblAlgn val="ctr"/>
        <c:lblOffset val="100"/>
      </c:catAx>
      <c:valAx>
        <c:axId val="518354296"/>
        <c:scaling>
          <c:orientation val="minMax"/>
          <c:min val="0.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Nehalem / Other</a:t>
                </a:r>
              </a:p>
            </c:rich>
          </c:tx>
          <c:layout/>
        </c:title>
        <c:numFmt formatCode="0.00" sourceLinked="1"/>
        <c:tickLblPos val="nextTo"/>
        <c:crossAx val="51835109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Effect of Gross uArch Change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'3.5 uArch'!$B$6</c:f>
              <c:strCache>
                <c:ptCount val="1"/>
                <c:pt idx="0">
                  <c:v>Bonnell: i7 (45) / AtomD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uArch'!$C$15:$C$18</c:f>
              <c:numCache>
                <c:formatCode>0.00</c:formatCode>
                <c:ptCount val="4"/>
                <c:pt idx="0">
                  <c:v>2.155530675592692</c:v>
                </c:pt>
                <c:pt idx="1">
                  <c:v>2.484491408444761</c:v>
                </c:pt>
                <c:pt idx="2">
                  <c:v>2.286300210183482</c:v>
                </c:pt>
                <c:pt idx="3">
                  <c:v>2.530693633100304</c:v>
                </c:pt>
              </c:numCache>
            </c:numRef>
          </c:val>
        </c:ser>
        <c:ser>
          <c:idx val="1"/>
          <c:order val="1"/>
          <c:tx>
            <c:strRef>
              <c:f>'3.5 uArch'!$E$6:$G$6</c:f>
              <c:strCache>
                <c:ptCount val="1"/>
                <c:pt idx="0">
                  <c:v>NetBurst: i7 (45) / Pentium4 (130)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uArch'!$F$15:$F$18</c:f>
              <c:numCache>
                <c:formatCode>0.00</c:formatCode>
                <c:ptCount val="4"/>
                <c:pt idx="0">
                  <c:v>0.32574726032479</c:v>
                </c:pt>
                <c:pt idx="1">
                  <c:v>0.338895385822666</c:v>
                </c:pt>
                <c:pt idx="2">
                  <c:v>0.330054154564775</c:v>
                </c:pt>
                <c:pt idx="3">
                  <c:v>0.329315698554472</c:v>
                </c:pt>
              </c:numCache>
            </c:numRef>
          </c:val>
        </c:ser>
        <c:ser>
          <c:idx val="2"/>
          <c:order val="2"/>
          <c:tx>
            <c:strRef>
              <c:f>'3.5 uArch'!$H$6:$J$6</c:f>
              <c:strCache>
                <c:ptCount val="1"/>
                <c:pt idx="0">
                  <c:v>Core: i7 (45) / C2D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uArch'!$I$15:$I$18</c:f>
              <c:numCache>
                <c:formatCode>0.00</c:formatCode>
                <c:ptCount val="4"/>
                <c:pt idx="0">
                  <c:v>1.031590542638923</c:v>
                </c:pt>
                <c:pt idx="1">
                  <c:v>1.241928126070968</c:v>
                </c:pt>
                <c:pt idx="2">
                  <c:v>1.117841520773143</c:v>
                </c:pt>
                <c:pt idx="3">
                  <c:v>1.13687786197245</c:v>
                </c:pt>
              </c:numCache>
            </c:numRef>
          </c:val>
        </c:ser>
        <c:ser>
          <c:idx val="3"/>
          <c:order val="3"/>
          <c:tx>
            <c:strRef>
              <c:f>'3.5 uArch'!$K$6</c:f>
              <c:strCache>
                <c:ptCount val="1"/>
                <c:pt idx="0">
                  <c:v>Core: i5 (32) / C2D (65)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uArch'!$L$15:$L$18</c:f>
              <c:numCache>
                <c:formatCode>0.00</c:formatCode>
                <c:ptCount val="4"/>
                <c:pt idx="0">
                  <c:v>0.523727192612752</c:v>
                </c:pt>
                <c:pt idx="1">
                  <c:v>0.587793695618815</c:v>
                </c:pt>
                <c:pt idx="2">
                  <c:v>0.544117714866558</c:v>
                </c:pt>
                <c:pt idx="3">
                  <c:v>0.524693780220682</c:v>
                </c:pt>
              </c:numCache>
            </c:numRef>
          </c:val>
        </c:ser>
        <c:axId val="518720600"/>
        <c:axId val="518404280"/>
      </c:barChart>
      <c:catAx>
        <c:axId val="518720600"/>
        <c:scaling>
          <c:orientation val="minMax"/>
        </c:scaling>
        <c:axPos val="b"/>
        <c:tickLblPos val="nextTo"/>
        <c:crossAx val="518404280"/>
        <c:crosses val="autoZero"/>
        <c:auto val="1"/>
        <c:lblAlgn val="ctr"/>
        <c:lblOffset val="100"/>
      </c:catAx>
      <c:valAx>
        <c:axId val="518404280"/>
        <c:scaling>
          <c:orientation val="minMax"/>
          <c:min val="0.2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Nehalem / Other</a:t>
                </a:r>
              </a:p>
            </c:rich>
          </c:tx>
          <c:layout/>
        </c:title>
        <c:numFmt formatCode="0.00" sourceLinked="1"/>
        <c:tickLblPos val="nextTo"/>
        <c:crossAx val="51872060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Effect of Gross uArch Change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'3.5 uArch'!$B$6</c:f>
              <c:strCache>
                <c:ptCount val="1"/>
                <c:pt idx="0">
                  <c:v>Bonnell: i7 (45) / AtomD (45)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uArch'!$D$15:$D$18</c:f>
              <c:numCache>
                <c:formatCode>0.00</c:formatCode>
                <c:ptCount val="4"/>
                <c:pt idx="0">
                  <c:v>0.647633086135085</c:v>
                </c:pt>
                <c:pt idx="1">
                  <c:v>1.035000933648156</c:v>
                </c:pt>
                <c:pt idx="2">
                  <c:v>0.836876449020567</c:v>
                </c:pt>
                <c:pt idx="3">
                  <c:v>0.94936042953555</c:v>
                </c:pt>
              </c:numCache>
            </c:numRef>
          </c:val>
        </c:ser>
        <c:ser>
          <c:idx val="1"/>
          <c:order val="1"/>
          <c:tx>
            <c:strRef>
              <c:f>'3.5 uArch'!$E$6:$G$6</c:f>
              <c:strCache>
                <c:ptCount val="1"/>
                <c:pt idx="0">
                  <c:v>NetBurst: i7 (45) / Pentium4 (130)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uArch'!$G$15:$G$18</c:f>
              <c:numCache>
                <c:formatCode>0.00</c:formatCode>
                <c:ptCount val="4"/>
                <c:pt idx="0">
                  <c:v>0.11739153008575</c:v>
                </c:pt>
                <c:pt idx="1">
                  <c:v>0.14439866950317</c:v>
                </c:pt>
                <c:pt idx="2">
                  <c:v>0.1252534440989</c:v>
                </c:pt>
                <c:pt idx="3">
                  <c:v>0.129654484198097</c:v>
                </c:pt>
              </c:numCache>
            </c:numRef>
          </c:val>
        </c:ser>
        <c:ser>
          <c:idx val="2"/>
          <c:order val="2"/>
          <c:tx>
            <c:strRef>
              <c:f>'3.5 uArch'!$H$6:$J$6</c:f>
              <c:strCache>
                <c:ptCount val="1"/>
                <c:pt idx="0">
                  <c:v>Core: i7 (45) / C2D (45)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uArch'!$J$15:$J$18</c:f>
              <c:numCache>
                <c:formatCode>0.00</c:formatCode>
                <c:ptCount val="4"/>
                <c:pt idx="0">
                  <c:v>0.870787328587041</c:v>
                </c:pt>
                <c:pt idx="1">
                  <c:v>1.140669741169924</c:v>
                </c:pt>
                <c:pt idx="2">
                  <c:v>0.986630074376552</c:v>
                </c:pt>
                <c:pt idx="3">
                  <c:v>1.03521876475466</c:v>
                </c:pt>
              </c:numCache>
            </c:numRef>
          </c:val>
        </c:ser>
        <c:ser>
          <c:idx val="3"/>
          <c:order val="3"/>
          <c:tx>
            <c:strRef>
              <c:f>'3.5 uArch'!$K$6</c:f>
              <c:strCache>
                <c:ptCount val="1"/>
                <c:pt idx="0">
                  <c:v>Core: i5 (32) / C2D (65)</c:v>
                </c:pt>
              </c:strCache>
            </c:strRef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'3.5 uArch'!$A$15:$A$18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'3.5 uArch'!$M$15:$M$18</c:f>
              <c:numCache>
                <c:formatCode>0.00</c:formatCode>
                <c:ptCount val="4"/>
                <c:pt idx="0">
                  <c:v>0.44745113582113</c:v>
                </c:pt>
                <c:pt idx="1">
                  <c:v>0.523362885443578</c:v>
                </c:pt>
                <c:pt idx="2">
                  <c:v>0.495953965552014</c:v>
                </c:pt>
                <c:pt idx="3">
                  <c:v>0.465074728130236</c:v>
                </c:pt>
              </c:numCache>
            </c:numRef>
          </c:val>
        </c:ser>
        <c:axId val="711601320"/>
        <c:axId val="518384520"/>
      </c:barChart>
      <c:catAx>
        <c:axId val="711601320"/>
        <c:scaling>
          <c:orientation val="minMax"/>
        </c:scaling>
        <c:axPos val="b"/>
        <c:tickLblPos val="nextTo"/>
        <c:crossAx val="518384520"/>
        <c:crosses val="autoZero"/>
        <c:auto val="1"/>
        <c:lblAlgn val="ctr"/>
        <c:lblOffset val="100"/>
      </c:catAx>
      <c:valAx>
        <c:axId val="518384520"/>
        <c:scaling>
          <c:orientation val="minMax"/>
          <c:max val="1.2"/>
          <c:min val="0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Nehalem / Other</a:t>
                </a:r>
              </a:p>
            </c:rich>
          </c:tx>
          <c:layout/>
        </c:title>
        <c:numFmt formatCode="0.00" sourceLinked="1"/>
        <c:tickLblPos val="nextTo"/>
        <c:crossAx val="71160132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Effect of CMP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'3.1 CMP'!$A$17</c:f>
              <c:strCache>
                <c:ptCount val="1"/>
                <c:pt idx="0">
                  <c:v>Java_x000d_Scale</c:v>
                </c:pt>
              </c:strCache>
            </c:strRef>
          </c:tx>
          <c:cat>
            <c:multiLvlStrRef>
              <c:f>'3.1 CMP'!$B$5:$J$6</c:f>
              <c:multiLvlStrCache>
                <c:ptCount val="9"/>
                <c:lvl>
                  <c:pt idx="0">
                    <c:v>performance</c:v>
                  </c:pt>
                  <c:pt idx="1">
                    <c:v>power</c:v>
                  </c:pt>
                  <c:pt idx="2">
                    <c:v>energy</c:v>
                  </c:pt>
                  <c:pt idx="3">
                    <c:v>performance</c:v>
                  </c:pt>
                  <c:pt idx="4">
                    <c:v>power</c:v>
                  </c:pt>
                  <c:pt idx="5">
                    <c:v>energy</c:v>
                  </c:pt>
                  <c:pt idx="6">
                    <c:v>performance</c:v>
                  </c:pt>
                  <c:pt idx="7">
                    <c:v>power</c:v>
                  </c:pt>
                  <c:pt idx="8">
                    <c:v>energy</c:v>
                  </c:pt>
                </c:lvl>
                <c:lvl>
                  <c:pt idx="0">
                    <c:v>AtomD (45)</c:v>
                  </c:pt>
                  <c:pt idx="3">
                    <c:v>i5 (32)</c:v>
                  </c:pt>
                  <c:pt idx="6">
                    <c:v>i7 (45)</c:v>
                  </c:pt>
                </c:lvl>
              </c:multiLvlStrCache>
            </c:multiLvlStrRef>
          </c:cat>
          <c:val>
            <c:numRef>
              <c:f>'3.1 CMP'!$B$14:$J$14</c:f>
              <c:numCache>
                <c:formatCode>0.00</c:formatCode>
                <c:ptCount val="9"/>
                <c:pt idx="0">
                  <c:v>1.009212684700896</c:v>
                </c:pt>
                <c:pt idx="1">
                  <c:v>1.027243991932534</c:v>
                </c:pt>
                <c:pt idx="2">
                  <c:v>1.016704606093547</c:v>
                </c:pt>
                <c:pt idx="3">
                  <c:v>0.988890005709997</c:v>
                </c:pt>
                <c:pt idx="4">
                  <c:v>1.03085947531083</c:v>
                </c:pt>
                <c:pt idx="5">
                  <c:v>1.042166966334775</c:v>
                </c:pt>
                <c:pt idx="6">
                  <c:v>0.995005286386226</c:v>
                </c:pt>
                <c:pt idx="7">
                  <c:v>1.126785681796293</c:v>
                </c:pt>
                <c:pt idx="8">
                  <c:v>1.129648917680951</c:v>
                </c:pt>
              </c:numCache>
            </c:numRef>
          </c:val>
        </c:ser>
        <c:ser>
          <c:idx val="1"/>
          <c:order val="1"/>
          <c:tx>
            <c:strRef>
              <c:f>'3.1 CMP'!$A$16</c:f>
              <c:strCache>
                <c:ptCount val="1"/>
                <c:pt idx="0">
                  <c:v>Java_x000d_Non-scale</c:v>
                </c:pt>
              </c:strCache>
            </c:strRef>
          </c:tx>
          <c:cat>
            <c:multiLvlStrRef>
              <c:f>'3.1 CMP'!$B$5:$J$6</c:f>
              <c:multiLvlStrCache>
                <c:ptCount val="9"/>
                <c:lvl>
                  <c:pt idx="0">
                    <c:v>performance</c:v>
                  </c:pt>
                  <c:pt idx="1">
                    <c:v>power</c:v>
                  </c:pt>
                  <c:pt idx="2">
                    <c:v>energy</c:v>
                  </c:pt>
                  <c:pt idx="3">
                    <c:v>performance</c:v>
                  </c:pt>
                  <c:pt idx="4">
                    <c:v>power</c:v>
                  </c:pt>
                  <c:pt idx="5">
                    <c:v>energy</c:v>
                  </c:pt>
                  <c:pt idx="6">
                    <c:v>performance</c:v>
                  </c:pt>
                  <c:pt idx="7">
                    <c:v>power</c:v>
                  </c:pt>
                  <c:pt idx="8">
                    <c:v>energy</c:v>
                  </c:pt>
                </c:lvl>
                <c:lvl>
                  <c:pt idx="0">
                    <c:v>AtomD (45)</c:v>
                  </c:pt>
                  <c:pt idx="3">
                    <c:v>i5 (32)</c:v>
                  </c:pt>
                  <c:pt idx="6">
                    <c:v>i7 (45)</c:v>
                  </c:pt>
                </c:lvl>
              </c:multiLvlStrCache>
            </c:multiLvlStrRef>
          </c:cat>
          <c:val>
            <c:numRef>
              <c:f>'3.1 CMP'!$B$15:$J$15</c:f>
              <c:numCache>
                <c:formatCode>0.00</c:formatCode>
                <c:ptCount val="9"/>
                <c:pt idx="0">
                  <c:v>1.81834296816819</c:v>
                </c:pt>
                <c:pt idx="1">
                  <c:v>1.184072910957352</c:v>
                </c:pt>
                <c:pt idx="2">
                  <c:v>0.648732498630892</c:v>
                </c:pt>
                <c:pt idx="3">
                  <c:v>1.764026246455821</c:v>
                </c:pt>
                <c:pt idx="4">
                  <c:v>1.45314728482112</c:v>
                </c:pt>
                <c:pt idx="5">
                  <c:v>0.812432282874733</c:v>
                </c:pt>
                <c:pt idx="6">
                  <c:v>1.781847620856835</c:v>
                </c:pt>
                <c:pt idx="7">
                  <c:v>1.94941578923076</c:v>
                </c:pt>
                <c:pt idx="8">
                  <c:v>1.08846208136602</c:v>
                </c:pt>
              </c:numCache>
            </c:numRef>
          </c:val>
        </c:ser>
        <c:ser>
          <c:idx val="2"/>
          <c:order val="2"/>
          <c:tx>
            <c:strRef>
              <c:f>'3.1 CMP'!$A$15</c:f>
              <c:strCache>
                <c:ptCount val="1"/>
                <c:pt idx="0">
                  <c:v>Native_x000d_Scale</c:v>
                </c:pt>
              </c:strCache>
            </c:strRef>
          </c:tx>
          <c:cat>
            <c:multiLvlStrRef>
              <c:f>'3.1 CMP'!$B$5:$J$6</c:f>
              <c:multiLvlStrCache>
                <c:ptCount val="9"/>
                <c:lvl>
                  <c:pt idx="0">
                    <c:v>performance</c:v>
                  </c:pt>
                  <c:pt idx="1">
                    <c:v>power</c:v>
                  </c:pt>
                  <c:pt idx="2">
                    <c:v>energy</c:v>
                  </c:pt>
                  <c:pt idx="3">
                    <c:v>performance</c:v>
                  </c:pt>
                  <c:pt idx="4">
                    <c:v>power</c:v>
                  </c:pt>
                  <c:pt idx="5">
                    <c:v>energy</c:v>
                  </c:pt>
                  <c:pt idx="6">
                    <c:v>performance</c:v>
                  </c:pt>
                  <c:pt idx="7">
                    <c:v>power</c:v>
                  </c:pt>
                  <c:pt idx="8">
                    <c:v>energy</c:v>
                  </c:pt>
                </c:lvl>
                <c:lvl>
                  <c:pt idx="0">
                    <c:v>AtomD (45)</c:v>
                  </c:pt>
                  <c:pt idx="3">
                    <c:v>i5 (32)</c:v>
                  </c:pt>
                  <c:pt idx="6">
                    <c:v>i7 (45)</c:v>
                  </c:pt>
                </c:lvl>
              </c:multiLvlStrCache>
            </c:multiLvlStrRef>
          </c:cat>
          <c:val>
            <c:numRef>
              <c:f>'3.1 CMP'!$B$16:$J$16</c:f>
              <c:numCache>
                <c:formatCode>0.00</c:formatCode>
                <c:ptCount val="9"/>
                <c:pt idx="0">
                  <c:v>1.21461983807025</c:v>
                </c:pt>
                <c:pt idx="1">
                  <c:v>1.06453985949287</c:v>
                </c:pt>
                <c:pt idx="2">
                  <c:v>0.860798203662556</c:v>
                </c:pt>
                <c:pt idx="3">
                  <c:v>1.185691868442056</c:v>
                </c:pt>
                <c:pt idx="4">
                  <c:v>1.219181201162562</c:v>
                </c:pt>
                <c:pt idx="5">
                  <c:v>1.003787379085093</c:v>
                </c:pt>
                <c:pt idx="6">
                  <c:v>1.182725799608036</c:v>
                </c:pt>
                <c:pt idx="7">
                  <c:v>1.43973924170542</c:v>
                </c:pt>
                <c:pt idx="8">
                  <c:v>1.193659513468693</c:v>
                </c:pt>
              </c:numCache>
            </c:numRef>
          </c:val>
        </c:ser>
        <c:ser>
          <c:idx val="3"/>
          <c:order val="3"/>
          <c:tx>
            <c:strRef>
              <c:f>'3.1 CMP'!$A$14</c:f>
              <c:strCache>
                <c:ptCount val="1"/>
                <c:pt idx="0">
                  <c:v>Native_x000d_Non-scale</c:v>
                </c:pt>
              </c:strCache>
            </c:strRef>
          </c:tx>
          <c:cat>
            <c:multiLvlStrRef>
              <c:f>'3.1 CMP'!$B$5:$J$6</c:f>
              <c:multiLvlStrCache>
                <c:ptCount val="9"/>
                <c:lvl>
                  <c:pt idx="0">
                    <c:v>performance</c:v>
                  </c:pt>
                  <c:pt idx="1">
                    <c:v>power</c:v>
                  </c:pt>
                  <c:pt idx="2">
                    <c:v>energy</c:v>
                  </c:pt>
                  <c:pt idx="3">
                    <c:v>performance</c:v>
                  </c:pt>
                  <c:pt idx="4">
                    <c:v>power</c:v>
                  </c:pt>
                  <c:pt idx="5">
                    <c:v>energy</c:v>
                  </c:pt>
                  <c:pt idx="6">
                    <c:v>performance</c:v>
                  </c:pt>
                  <c:pt idx="7">
                    <c:v>power</c:v>
                  </c:pt>
                  <c:pt idx="8">
                    <c:v>energy</c:v>
                  </c:pt>
                </c:lvl>
                <c:lvl>
                  <c:pt idx="0">
                    <c:v>AtomD (45)</c:v>
                  </c:pt>
                  <c:pt idx="3">
                    <c:v>i5 (32)</c:v>
                  </c:pt>
                  <c:pt idx="6">
                    <c:v>i7 (45)</c:v>
                  </c:pt>
                </c:lvl>
              </c:multiLvlStrCache>
            </c:multiLvlStrRef>
          </c:cat>
          <c:val>
            <c:numRef>
              <c:f>'3.1 CMP'!$B$17:$J$17</c:f>
              <c:numCache>
                <c:formatCode>0.00</c:formatCode>
                <c:ptCount val="9"/>
                <c:pt idx="0">
                  <c:v>1.627113066327698</c:v>
                </c:pt>
                <c:pt idx="1">
                  <c:v>1.143853252437478</c:v>
                </c:pt>
                <c:pt idx="2">
                  <c:v>0.690733678307988</c:v>
                </c:pt>
                <c:pt idx="3">
                  <c:v>1.74991707190181</c:v>
                </c:pt>
                <c:pt idx="4">
                  <c:v>1.47275809801239</c:v>
                </c:pt>
                <c:pt idx="5">
                  <c:v>0.821832042668785</c:v>
                </c:pt>
                <c:pt idx="6">
                  <c:v>1.698965850728221</c:v>
                </c:pt>
                <c:pt idx="7">
                  <c:v>1.866989602008016</c:v>
                </c:pt>
                <c:pt idx="8">
                  <c:v>1.076733081856698</c:v>
                </c:pt>
              </c:numCache>
            </c:numRef>
          </c:val>
        </c:ser>
        <c:axId val="754825304"/>
        <c:axId val="711680824"/>
      </c:barChart>
      <c:catAx>
        <c:axId val="754825304"/>
        <c:scaling>
          <c:orientation val="minMax"/>
        </c:scaling>
        <c:axPos val="b"/>
        <c:tickLblPos val="nextTo"/>
        <c:crossAx val="711680824"/>
        <c:crosses val="autoZero"/>
        <c:auto val="1"/>
        <c:lblAlgn val="ctr"/>
        <c:lblOffset val="100"/>
      </c:catAx>
      <c:valAx>
        <c:axId val="711680824"/>
        <c:scaling>
          <c:orientation val="minMax"/>
          <c:min val="0.6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</c:title>
        <c:numFmt formatCode="0.00" sourceLinked="1"/>
        <c:tickLblPos val="nextTo"/>
        <c:crossAx val="7548253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Performance Effect of CMP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'3.1 CMP'!$E$5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Lbl>
              <c:idx val="3"/>
              <c:dLblPos val="ctr"/>
              <c:showVal val="1"/>
            </c:dLbl>
            <c:delete val="1"/>
          </c:dLbls>
          <c:cat>
            <c:strRef>
              <c:f>'3.1 CMP'!$A$15:$A$17</c:f>
              <c:strCache>
                <c:ptCount val="3"/>
                <c:pt idx="0">
                  <c:v>Native_x000d_Scale</c:v>
                </c:pt>
                <c:pt idx="1">
                  <c:v>Java_x000d_Non-scale</c:v>
                </c:pt>
                <c:pt idx="2">
                  <c:v>Java_x000d_Scale</c:v>
                </c:pt>
              </c:strCache>
            </c:strRef>
          </c:cat>
          <c:val>
            <c:numRef>
              <c:f>'3.1 CMP'!$E$14:$E$17</c:f>
              <c:numCache>
                <c:formatCode>0.00</c:formatCode>
                <c:ptCount val="4"/>
                <c:pt idx="0">
                  <c:v>0.988890005709997</c:v>
                </c:pt>
                <c:pt idx="1">
                  <c:v>1.764026246455821</c:v>
                </c:pt>
                <c:pt idx="2">
                  <c:v>1.185691868442056</c:v>
                </c:pt>
                <c:pt idx="3">
                  <c:v>1.74991707190181</c:v>
                </c:pt>
              </c:numCache>
            </c:numRef>
          </c:val>
        </c:ser>
        <c:ser>
          <c:idx val="2"/>
          <c:order val="1"/>
          <c:tx>
            <c:strRef>
              <c:f>'3.1 CMP'!$H$5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Lbl>
              <c:idx val="3"/>
              <c:dLblPos val="ctr"/>
              <c:showVal val="1"/>
            </c:dLbl>
            <c:delete val="1"/>
          </c:dLbls>
          <c:cat>
            <c:strRef>
              <c:f>'3.1 CMP'!$A$15:$A$17</c:f>
              <c:strCache>
                <c:ptCount val="3"/>
                <c:pt idx="0">
                  <c:v>Native_x000d_Scale</c:v>
                </c:pt>
                <c:pt idx="1">
                  <c:v>Java_x000d_Non-scale</c:v>
                </c:pt>
                <c:pt idx="2">
                  <c:v>Java_x000d_Scale</c:v>
                </c:pt>
              </c:strCache>
            </c:strRef>
          </c:cat>
          <c:val>
            <c:numRef>
              <c:f>'3.1 CMP'!$H$14:$H$17</c:f>
              <c:numCache>
                <c:formatCode>0.00</c:formatCode>
                <c:ptCount val="4"/>
                <c:pt idx="0">
                  <c:v>0.995005286386226</c:v>
                </c:pt>
                <c:pt idx="1">
                  <c:v>1.781847620856835</c:v>
                </c:pt>
                <c:pt idx="2">
                  <c:v>1.182725799608036</c:v>
                </c:pt>
                <c:pt idx="3">
                  <c:v>1.698965850728221</c:v>
                </c:pt>
              </c:numCache>
            </c:numRef>
          </c:val>
        </c:ser>
        <c:axId val="710814744"/>
        <c:axId val="754953896"/>
      </c:barChart>
      <c:catAx>
        <c:axId val="710814744"/>
        <c:scaling>
          <c:orientation val="minMax"/>
        </c:scaling>
        <c:axPos val="b"/>
        <c:tickLblPos val="nextTo"/>
        <c:crossAx val="754953896"/>
        <c:crosses val="autoZero"/>
        <c:auto val="1"/>
        <c:lblAlgn val="ctr"/>
        <c:lblOffset val="100"/>
      </c:catAx>
      <c:valAx>
        <c:axId val="754953896"/>
        <c:scaling>
          <c:orientation val="minMax"/>
          <c:min val="0.9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</c:title>
        <c:numFmt formatCode="0.00" sourceLinked="1"/>
        <c:tickLblPos val="nextTo"/>
        <c:crossAx val="7108147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Effect of CMP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'3.1 CMP'!$E$5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Lbl>
              <c:idx val="3"/>
              <c:dLblPos val="ctr"/>
              <c:showVal val="1"/>
            </c:dLbl>
            <c:delete val="1"/>
          </c:dLbls>
          <c:cat>
            <c:strRef>
              <c:f>'3.1 CMP'!$A$14:$A$17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'3.1 CMP'!$F$14:$F$17</c:f>
              <c:numCache>
                <c:formatCode>0.00</c:formatCode>
                <c:ptCount val="4"/>
                <c:pt idx="0">
                  <c:v>1.03085947531083</c:v>
                </c:pt>
                <c:pt idx="1">
                  <c:v>1.45314728482112</c:v>
                </c:pt>
                <c:pt idx="2">
                  <c:v>1.219181201162562</c:v>
                </c:pt>
                <c:pt idx="3">
                  <c:v>1.47275809801239</c:v>
                </c:pt>
              </c:numCache>
            </c:numRef>
          </c:val>
        </c:ser>
        <c:ser>
          <c:idx val="2"/>
          <c:order val="1"/>
          <c:tx>
            <c:strRef>
              <c:f>'3.1 CMP'!$H$5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Lbl>
              <c:idx val="3"/>
              <c:dLblPos val="ctr"/>
              <c:showVal val="1"/>
            </c:dLbl>
            <c:delete val="1"/>
          </c:dLbls>
          <c:cat>
            <c:strRef>
              <c:f>'3.1 CMP'!$A$14:$A$17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'3.1 CMP'!$I$14:$I$17</c:f>
              <c:numCache>
                <c:formatCode>0.00</c:formatCode>
                <c:ptCount val="4"/>
                <c:pt idx="0">
                  <c:v>1.126785681796293</c:v>
                </c:pt>
                <c:pt idx="1">
                  <c:v>1.94941578923076</c:v>
                </c:pt>
                <c:pt idx="2">
                  <c:v>1.43973924170542</c:v>
                </c:pt>
                <c:pt idx="3">
                  <c:v>1.866989602008016</c:v>
                </c:pt>
              </c:numCache>
            </c:numRef>
          </c:val>
        </c:ser>
        <c:axId val="518997480"/>
        <c:axId val="519000600"/>
      </c:barChart>
      <c:catAx>
        <c:axId val="518997480"/>
        <c:scaling>
          <c:orientation val="minMax"/>
        </c:scaling>
        <c:axPos val="b"/>
        <c:numFmt formatCode="0.000" sourceLinked="1"/>
        <c:tickLblPos val="nextTo"/>
        <c:crossAx val="519000600"/>
        <c:crosses val="autoZero"/>
        <c:auto val="1"/>
        <c:lblAlgn val="ctr"/>
        <c:lblOffset val="100"/>
      </c:catAx>
      <c:valAx>
        <c:axId val="519000600"/>
        <c:scaling>
          <c:orientation val="minMax"/>
          <c:min val="0.8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</c:title>
        <c:numFmt formatCode="0.00" sourceLinked="1"/>
        <c:tickLblPos val="nextTo"/>
        <c:crossAx val="518997480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Effect of CMP</a:t>
            </a:r>
          </a:p>
        </c:rich>
      </c:tx>
    </c:title>
    <c:plotArea>
      <c:layout/>
      <c:barChart>
        <c:barDir val="col"/>
        <c:grouping val="clustered"/>
        <c:ser>
          <c:idx val="2"/>
          <c:order val="0"/>
          <c:tx>
            <c:strRef>
              <c:f>'3.1 CMP'!$Q$5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elete val="1"/>
          </c:dLbls>
          <c:cat>
            <c:strRef>
              <c:f>'3.1 CMP'!$Q$6:$S$6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CMP'!$Q$7:$S$7</c:f>
              <c:numCache>
                <c:formatCode>0.00</c:formatCode>
                <c:ptCount val="3"/>
                <c:pt idx="0">
                  <c:v>1.341808118369997</c:v>
                </c:pt>
                <c:pt idx="1">
                  <c:v>1.415042521792352</c:v>
                </c:pt>
                <c:pt idx="2">
                  <c:v>1.063411037615594</c:v>
                </c:pt>
              </c:numCache>
            </c:numRef>
          </c:val>
        </c:ser>
        <c:axId val="519014008"/>
        <c:axId val="519028264"/>
      </c:barChart>
      <c:catAx>
        <c:axId val="519014008"/>
        <c:scaling>
          <c:orientation val="minMax"/>
        </c:scaling>
        <c:axPos val="b"/>
        <c:tickLblPos val="nextTo"/>
        <c:crossAx val="519028264"/>
        <c:crosses val="autoZero"/>
        <c:auto val="1"/>
        <c:lblAlgn val="ctr"/>
        <c:lblOffset val="100"/>
      </c:catAx>
      <c:valAx>
        <c:axId val="519028264"/>
        <c:scaling>
          <c:orientation val="minMax"/>
          <c:min val="0.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4 Cores / 2 Cores</a:t>
                </a:r>
              </a:p>
            </c:rich>
          </c:tx>
        </c:title>
        <c:numFmt formatCode="0.00" sourceLinked="1"/>
        <c:tickLblPos val="nextTo"/>
        <c:crossAx val="51901400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Effect of CMP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'3.1 CMP'!$E$5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Lbl>
              <c:idx val="3"/>
              <c:dLblPos val="ctr"/>
              <c:showVal val="1"/>
            </c:dLbl>
            <c:delete val="1"/>
          </c:dLbls>
          <c:cat>
            <c:strRef>
              <c:f>'3.1 CMP'!$A$14:$A$17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'3.1 CMP'!$G$14:$G$17</c:f>
              <c:numCache>
                <c:formatCode>0.00</c:formatCode>
                <c:ptCount val="4"/>
                <c:pt idx="0">
                  <c:v>1.042166966334775</c:v>
                </c:pt>
                <c:pt idx="1">
                  <c:v>0.812432282874733</c:v>
                </c:pt>
                <c:pt idx="2">
                  <c:v>1.003787379085093</c:v>
                </c:pt>
                <c:pt idx="3">
                  <c:v>0.821832042668785</c:v>
                </c:pt>
              </c:numCache>
            </c:numRef>
          </c:val>
        </c:ser>
        <c:ser>
          <c:idx val="2"/>
          <c:order val="1"/>
          <c:tx>
            <c:strRef>
              <c:f>'3.1 CMP'!$H$5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Lbl>
              <c:idx val="3"/>
              <c:dLblPos val="ctr"/>
              <c:showVal val="1"/>
            </c:dLbl>
            <c:delete val="1"/>
          </c:dLbls>
          <c:cat>
            <c:strRef>
              <c:f>'3.1 CMP'!$A$14:$A$17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'3.1 CMP'!$J$14:$J$17</c:f>
              <c:numCache>
                <c:formatCode>0.00</c:formatCode>
                <c:ptCount val="4"/>
                <c:pt idx="0">
                  <c:v>1.129648917680951</c:v>
                </c:pt>
                <c:pt idx="1">
                  <c:v>1.08846208136602</c:v>
                </c:pt>
                <c:pt idx="2">
                  <c:v>1.193659513468693</c:v>
                </c:pt>
                <c:pt idx="3">
                  <c:v>1.076733081856698</c:v>
                </c:pt>
              </c:numCache>
            </c:numRef>
          </c:val>
        </c:ser>
        <c:axId val="518794952"/>
        <c:axId val="711697240"/>
      </c:barChart>
      <c:catAx>
        <c:axId val="518794952"/>
        <c:scaling>
          <c:orientation val="minMax"/>
        </c:scaling>
        <c:axPos val="b"/>
        <c:numFmt formatCode="0.000" sourceLinked="1"/>
        <c:tickLblPos val="nextTo"/>
        <c:crossAx val="711697240"/>
        <c:crosses val="autoZero"/>
        <c:auto val="1"/>
        <c:lblAlgn val="ctr"/>
        <c:lblOffset val="100"/>
      </c:catAx>
      <c:valAx>
        <c:axId val="711697240"/>
        <c:scaling>
          <c:orientation val="minMax"/>
          <c:max val="1.2"/>
          <c:min val="0.6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</c:title>
        <c:numFmt formatCode="0.00" sourceLinked="1"/>
        <c:tickLblPos val="nextTo"/>
        <c:crossAx val="518794952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Effect of CMP (with 2-way SMT)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'3.1 CMP'!$K$5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elete val="1"/>
          </c:dLbls>
          <c:cat>
            <c:strRef>
              <c:f>'3.1 CMP'!$N$6:$P$6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CMP'!$K$7:$M$7</c:f>
              <c:numCache>
                <c:formatCode>0.00</c:formatCode>
                <c:ptCount val="3"/>
                <c:pt idx="0">
                  <c:v>1.327028230514627</c:v>
                </c:pt>
                <c:pt idx="1">
                  <c:v>1.328319663622534</c:v>
                </c:pt>
                <c:pt idx="2">
                  <c:v>0.997528683789813</c:v>
                </c:pt>
              </c:numCache>
            </c:numRef>
          </c:val>
        </c:ser>
        <c:ser>
          <c:idx val="2"/>
          <c:order val="1"/>
          <c:tx>
            <c:strRef>
              <c:f>'3.1 CMP'!$N$5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elete val="1"/>
          </c:dLbls>
          <c:cat>
            <c:strRef>
              <c:f>'3.1 CMP'!$N$6:$P$6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CMP'!$N$7:$P$7</c:f>
              <c:numCache>
                <c:formatCode>0.00</c:formatCode>
                <c:ptCount val="3"/>
                <c:pt idx="0">
                  <c:v>1.326768952257294</c:v>
                </c:pt>
                <c:pt idx="1">
                  <c:v>1.297005914179844</c:v>
                </c:pt>
                <c:pt idx="2">
                  <c:v>0.957669864060964</c:v>
                </c:pt>
              </c:numCache>
            </c:numRef>
          </c:val>
        </c:ser>
        <c:axId val="518381384"/>
        <c:axId val="750583320"/>
      </c:barChart>
      <c:catAx>
        <c:axId val="518381384"/>
        <c:scaling>
          <c:orientation val="minMax"/>
        </c:scaling>
        <c:axPos val="b"/>
        <c:tickLblPos val="nextTo"/>
        <c:crossAx val="750583320"/>
        <c:crosses val="autoZero"/>
        <c:auto val="1"/>
        <c:lblAlgn val="ctr"/>
        <c:lblOffset val="100"/>
      </c:catAx>
      <c:valAx>
        <c:axId val="750583320"/>
        <c:scaling>
          <c:orientation val="minMax"/>
          <c:min val="0.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</c:title>
        <c:numFmt formatCode="0.00" sourceLinked="1"/>
        <c:tickLblPos val="nextTo"/>
        <c:crossAx val="5183813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CMP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'3.1 CMP'!$K$5</c:f>
              <c:strCache>
                <c:ptCount val="1"/>
                <c:pt idx="0">
                  <c:v>i5 (32)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elete val="1"/>
          </c:dLbls>
          <c:cat>
            <c:strRef>
              <c:f>'3.1 CMP'!$E$6:$G$6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CMP'!$E$7:$G$7</c:f>
              <c:numCache>
                <c:formatCode>0.00</c:formatCode>
                <c:ptCount val="3"/>
                <c:pt idx="0">
                  <c:v>1.336085325078124</c:v>
                </c:pt>
                <c:pt idx="1">
                  <c:v>1.283708308967824</c:v>
                </c:pt>
                <c:pt idx="2">
                  <c:v>0.906523400539453</c:v>
                </c:pt>
              </c:numCache>
            </c:numRef>
          </c:val>
        </c:ser>
        <c:ser>
          <c:idx val="2"/>
          <c:order val="1"/>
          <c:tx>
            <c:strRef>
              <c:f>'3.1 CMP'!$N$5</c:f>
              <c:strCache>
                <c:ptCount val="1"/>
                <c:pt idx="0">
                  <c:v>i7 (45)</c:v>
                </c:pt>
              </c:strCache>
            </c:strRef>
          </c:tx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delete val="1"/>
          </c:dLbls>
          <c:cat>
            <c:strRef>
              <c:f>'3.1 CMP'!$E$6:$G$6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'3.1 CMP'!$H$7:$J$7</c:f>
              <c:numCache>
                <c:formatCode>0.00</c:formatCode>
                <c:ptCount val="3"/>
                <c:pt idx="0">
                  <c:v>1.323485721577539</c:v>
                </c:pt>
                <c:pt idx="1">
                  <c:v>1.57093732939755</c:v>
                </c:pt>
                <c:pt idx="2">
                  <c:v>1.119200687644513</c:v>
                </c:pt>
              </c:numCache>
            </c:numRef>
          </c:val>
        </c:ser>
        <c:axId val="518393128"/>
        <c:axId val="632308648"/>
      </c:barChart>
      <c:catAx>
        <c:axId val="518393128"/>
        <c:scaling>
          <c:orientation val="minMax"/>
        </c:scaling>
        <c:axPos val="b"/>
        <c:tickLblPos val="nextTo"/>
        <c:crossAx val="632308648"/>
        <c:crosses val="autoZero"/>
        <c:auto val="1"/>
        <c:lblAlgn val="ctr"/>
        <c:lblOffset val="100"/>
      </c:catAx>
      <c:valAx>
        <c:axId val="632308648"/>
        <c:scaling>
          <c:orientation val="minMax"/>
          <c:min val="0.3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 Cores / 1 Core</a:t>
                </a:r>
              </a:p>
            </c:rich>
          </c:tx>
        </c:title>
        <c:numFmt formatCode="0.00" sourceLinked="1"/>
        <c:tickLblPos val="nextTo"/>
        <c:crossAx val="518393128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 of Turbo Boost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v>i7 (45) 4C2T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'3.6 TurboBoost'!$B$6:$D$6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'3.6 TurboBoost'!$T$7:$V$7</c:f>
              <c:numCache>
                <c:formatCode>0.00</c:formatCode>
                <c:ptCount val="3"/>
                <c:pt idx="0">
                  <c:v>1.045443439983098</c:v>
                </c:pt>
                <c:pt idx="1">
                  <c:v>1.191744817958038</c:v>
                </c:pt>
                <c:pt idx="2">
                  <c:v>1.187449147009607</c:v>
                </c:pt>
              </c:numCache>
            </c:numRef>
          </c:val>
        </c:ser>
        <c:ser>
          <c:idx val="3"/>
          <c:order val="1"/>
          <c:tx>
            <c:v>i7 (45) 1C1T</c:v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/>
              </a:solidFill>
            </a:ln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'3.6 TurboBoost'!$B$6:$D$6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'3.6 TurboBoost'!$E$7:$G$7</c:f>
              <c:numCache>
                <c:formatCode>0.00</c:formatCode>
                <c:ptCount val="3"/>
                <c:pt idx="0">
                  <c:v>1.074807745383041</c:v>
                </c:pt>
                <c:pt idx="1">
                  <c:v>1.48616142204129</c:v>
                </c:pt>
                <c:pt idx="2">
                  <c:v>1.387482673371535</c:v>
                </c:pt>
              </c:numCache>
            </c:numRef>
          </c:val>
        </c:ser>
        <c:ser>
          <c:idx val="1"/>
          <c:order val="2"/>
          <c:tx>
            <c:v>i5 (32) 2C2T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'3.6 TurboBoost'!$B$6:$D$6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'3.6 TurboBoost'!$N$7:$P$7</c:f>
              <c:numCache>
                <c:formatCode>0.00</c:formatCode>
                <c:ptCount val="3"/>
                <c:pt idx="0">
                  <c:v>1.034489086836605</c:v>
                </c:pt>
                <c:pt idx="1">
                  <c:v>1.071916227081671</c:v>
                </c:pt>
                <c:pt idx="2">
                  <c:v>1.041090068665476</c:v>
                </c:pt>
              </c:numCache>
            </c:numRef>
          </c:val>
        </c:ser>
        <c:ser>
          <c:idx val="0"/>
          <c:order val="3"/>
          <c:tx>
            <c:v>i5 (32) 1C1T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/>
              </a:solidFill>
            </a:ln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elete val="1"/>
          </c:dLbls>
          <c:cat>
            <c:strRef>
              <c:f>'3.6 TurboBoost'!$B$6:$D$6</c:f>
              <c:strCache>
                <c:ptCount val="3"/>
                <c:pt idx="0">
                  <c:v>performance</c:v>
                </c:pt>
                <c:pt idx="1">
                  <c:v>power</c:v>
                </c:pt>
                <c:pt idx="2">
                  <c:v>energy</c:v>
                </c:pt>
              </c:strCache>
            </c:strRef>
          </c:cat>
          <c:val>
            <c:numRef>
              <c:f>'3.6 TurboBoost'!$B$7:$D$7</c:f>
              <c:numCache>
                <c:formatCode>0.00</c:formatCode>
                <c:ptCount val="3"/>
                <c:pt idx="0">
                  <c:v>1.048643763803178</c:v>
                </c:pt>
                <c:pt idx="1">
                  <c:v>1.048684063001007</c:v>
                </c:pt>
                <c:pt idx="2">
                  <c:v>1.002631549564153</c:v>
                </c:pt>
              </c:numCache>
            </c:numRef>
          </c:val>
        </c:ser>
        <c:axId val="706051320"/>
        <c:axId val="710629688"/>
      </c:barChart>
      <c:catAx>
        <c:axId val="706051320"/>
        <c:scaling>
          <c:orientation val="minMax"/>
        </c:scaling>
        <c:axPos val="b"/>
        <c:tickLblPos val="nextTo"/>
        <c:crossAx val="710629688"/>
        <c:crosses val="autoZero"/>
        <c:auto val="1"/>
        <c:lblAlgn val="ctr"/>
        <c:lblOffset val="100"/>
      </c:catAx>
      <c:valAx>
        <c:axId val="710629688"/>
        <c:scaling>
          <c:orientation val="minMax"/>
          <c:max val="1.5"/>
          <c:min val="0.9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Enabled / Disabled</a:t>
                </a:r>
              </a:p>
            </c:rich>
          </c:tx>
          <c:layout/>
        </c:title>
        <c:numFmt formatCode="0.00" sourceLinked="1"/>
        <c:tickLblPos val="nextTo"/>
        <c:crossAx val="706051320"/>
        <c:crosses val="autoZero"/>
        <c:crossBetween val="between"/>
        <c:majorUnit val="0.1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Effect of Turbo Boost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v>i7 (45) 4C2T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'3.6 TurboBoost'!$A$14:$A$17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'3.6 TurboBoost'!$U$14:$U$17</c:f>
              <c:numCache>
                <c:formatCode>0.00</c:formatCode>
                <c:ptCount val="4"/>
                <c:pt idx="0">
                  <c:v>1.465739975858134</c:v>
                </c:pt>
                <c:pt idx="1">
                  <c:v>1.109793437588509</c:v>
                </c:pt>
                <c:pt idx="2">
                  <c:v>1.265426838326319</c:v>
                </c:pt>
                <c:pt idx="3">
                  <c:v>1.140813681973448</c:v>
                </c:pt>
              </c:numCache>
            </c:numRef>
          </c:val>
        </c:ser>
        <c:ser>
          <c:idx val="3"/>
          <c:order val="1"/>
          <c:tx>
            <c:v>i7 (45) 1C1T</c:v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/>
              </a:solidFill>
            </a:ln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val>
            <c:numRef>
              <c:f>'3.6 TurboBoost'!$F$14:$F$17</c:f>
              <c:numCache>
                <c:formatCode>0.00</c:formatCode>
                <c:ptCount val="4"/>
                <c:pt idx="0">
                  <c:v>1.47487114966577</c:v>
                </c:pt>
                <c:pt idx="1">
                  <c:v>1.522246566336024</c:v>
                </c:pt>
                <c:pt idx="2">
                  <c:v>1.496416890062171</c:v>
                </c:pt>
                <c:pt idx="3">
                  <c:v>1.44950882524213</c:v>
                </c:pt>
              </c:numCache>
            </c:numRef>
          </c:val>
        </c:ser>
        <c:ser>
          <c:idx val="1"/>
          <c:order val="2"/>
          <c:tx>
            <c:v>i5 (32) 2C2T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'3.6 TurboBoost'!$A$14:$A$17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'3.6 TurboBoost'!$O$14:$O$17</c:f>
              <c:numCache>
                <c:formatCode>0.00</c:formatCode>
                <c:ptCount val="4"/>
                <c:pt idx="0">
                  <c:v>1.083859548725681</c:v>
                </c:pt>
                <c:pt idx="1">
                  <c:v>1.055582283892083</c:v>
                </c:pt>
                <c:pt idx="2">
                  <c:v>1.078021332710478</c:v>
                </c:pt>
                <c:pt idx="3">
                  <c:v>1.07541151439211</c:v>
                </c:pt>
              </c:numCache>
            </c:numRef>
          </c:val>
        </c:ser>
        <c:ser>
          <c:idx val="0"/>
          <c:order val="3"/>
          <c:tx>
            <c:v>i5 (32) 1C1T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/>
              </a:solidFill>
            </a:ln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val>
            <c:numRef>
              <c:f>'3.6 TurboBoost'!$C$14:$C$17</c:f>
              <c:numCache>
                <c:formatCode>0.00</c:formatCode>
                <c:ptCount val="4"/>
                <c:pt idx="0">
                  <c:v>1.050164756875929</c:v>
                </c:pt>
                <c:pt idx="1">
                  <c:v>1.045565056386273</c:v>
                </c:pt>
                <c:pt idx="2">
                  <c:v>1.053488209827389</c:v>
                </c:pt>
                <c:pt idx="3">
                  <c:v>1.044652279011658</c:v>
                </c:pt>
              </c:numCache>
            </c:numRef>
          </c:val>
        </c:ser>
        <c:axId val="518620600"/>
        <c:axId val="518643192"/>
      </c:barChart>
      <c:catAx>
        <c:axId val="518620600"/>
        <c:scaling>
          <c:orientation val="minMax"/>
        </c:scaling>
        <c:axPos val="b"/>
        <c:numFmt formatCode="0.000" sourceLinked="1"/>
        <c:tickLblPos val="nextTo"/>
        <c:crossAx val="518643192"/>
        <c:crosses val="autoZero"/>
        <c:auto val="1"/>
        <c:lblAlgn val="ctr"/>
        <c:lblOffset val="100"/>
      </c:catAx>
      <c:valAx>
        <c:axId val="518643192"/>
        <c:scaling>
          <c:orientation val="minMax"/>
          <c:max val="1.5"/>
          <c:min val="1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Enabled / Disabled</a:t>
                </a:r>
              </a:p>
            </c:rich>
          </c:tx>
          <c:layout/>
        </c:title>
        <c:numFmt formatCode="0.00" sourceLinked="1"/>
        <c:tickLblPos val="nextTo"/>
        <c:crossAx val="518620600"/>
        <c:crosses val="autoZero"/>
        <c:crossBetween val="between"/>
        <c:majorUnit val="0.1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Performance Effect of Turbo Boost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v>i7 (45) 4C2T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'3.6 TurboBoost'!$A$14:$A$17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'3.6 TurboBoost'!$T$14:$T$17</c:f>
              <c:numCache>
                <c:formatCode>0.00</c:formatCode>
                <c:ptCount val="4"/>
                <c:pt idx="0">
                  <c:v>1.065530813506089</c:v>
                </c:pt>
                <c:pt idx="1">
                  <c:v>1.029058428801924</c:v>
                </c:pt>
                <c:pt idx="2">
                  <c:v>1.056677767706574</c:v>
                </c:pt>
                <c:pt idx="3">
                  <c:v>1.04716315462293</c:v>
                </c:pt>
              </c:numCache>
            </c:numRef>
          </c:val>
        </c:ser>
        <c:ser>
          <c:idx val="3"/>
          <c:order val="1"/>
          <c:tx>
            <c:v>i7 (45) 1C1T</c:v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/>
              </a:solidFill>
            </a:ln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val>
            <c:numRef>
              <c:f>'3.6 TurboBoost'!$E$14:$E$17</c:f>
              <c:numCache>
                <c:formatCode>0.00</c:formatCode>
                <c:ptCount val="4"/>
                <c:pt idx="0">
                  <c:v>1.072974658085307</c:v>
                </c:pt>
                <c:pt idx="1">
                  <c:v>1.062487477399116</c:v>
                </c:pt>
                <c:pt idx="2">
                  <c:v>1.093273444523138</c:v>
                </c:pt>
                <c:pt idx="3">
                  <c:v>1.063875775765458</c:v>
                </c:pt>
              </c:numCache>
            </c:numRef>
          </c:val>
        </c:ser>
        <c:ser>
          <c:idx val="1"/>
          <c:order val="2"/>
          <c:tx>
            <c:v>i5 (32) 2C2T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'3.6 TurboBoost'!$A$14:$A$17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'3.6 TurboBoost'!$N$14:$N$17</c:f>
              <c:numCache>
                <c:formatCode>0.00</c:formatCode>
                <c:ptCount val="4"/>
                <c:pt idx="0">
                  <c:v>1.044860003193324</c:v>
                </c:pt>
                <c:pt idx="1">
                  <c:v>1.031288997561229</c:v>
                </c:pt>
                <c:pt idx="2">
                  <c:v>1.033313640927874</c:v>
                </c:pt>
                <c:pt idx="3">
                  <c:v>1.03077103094338</c:v>
                </c:pt>
              </c:numCache>
            </c:numRef>
          </c:val>
        </c:ser>
        <c:ser>
          <c:idx val="0"/>
          <c:order val="3"/>
          <c:tx>
            <c:v>i5 (32) 1C1T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/>
              </a:solidFill>
            </a:ln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val>
            <c:numRef>
              <c:f>'3.6 TurboBoost'!$B$14:$B$17</c:f>
              <c:numCache>
                <c:formatCode>0.00</c:formatCode>
                <c:ptCount val="4"/>
                <c:pt idx="0">
                  <c:v>1.049293184183973</c:v>
                </c:pt>
                <c:pt idx="1">
                  <c:v>1.066215731943286</c:v>
                </c:pt>
                <c:pt idx="2">
                  <c:v>1.033866503686266</c:v>
                </c:pt>
                <c:pt idx="3">
                  <c:v>1.050605388494253</c:v>
                </c:pt>
              </c:numCache>
            </c:numRef>
          </c:val>
        </c:ser>
        <c:axId val="518413336"/>
        <c:axId val="518416600"/>
      </c:barChart>
      <c:catAx>
        <c:axId val="518413336"/>
        <c:scaling>
          <c:orientation val="minMax"/>
        </c:scaling>
        <c:axPos val="b"/>
        <c:numFmt formatCode="0.000" sourceLinked="1"/>
        <c:tickLblPos val="nextTo"/>
        <c:crossAx val="518416600"/>
        <c:crosses val="autoZero"/>
        <c:auto val="1"/>
        <c:lblAlgn val="ctr"/>
        <c:lblOffset val="100"/>
      </c:catAx>
      <c:valAx>
        <c:axId val="518416600"/>
        <c:scaling>
          <c:orientation val="minMax"/>
          <c:max val="1.1"/>
          <c:min val="1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Enabled / Disabled</a:t>
                </a:r>
              </a:p>
            </c:rich>
          </c:tx>
          <c:layout/>
        </c:title>
        <c:numFmt formatCode="0.00" sourceLinked="1"/>
        <c:tickLblPos val="nextTo"/>
        <c:crossAx val="518413336"/>
        <c:crosses val="autoZero"/>
        <c:crossBetween val="between"/>
        <c:majorUnit val="0.02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Effect of Turbo Boost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v>i7 (45) 4C2T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'3.6 TurboBoost'!$A$14:$A$17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'3.6 TurboBoost'!$V$14:$V$17</c:f>
              <c:numCache>
                <c:formatCode>0.00</c:formatCode>
                <c:ptCount val="4"/>
                <c:pt idx="0">
                  <c:v>1.375022357447794</c:v>
                </c:pt>
                <c:pt idx="1">
                  <c:v>1.08261442661436</c:v>
                </c:pt>
                <c:pt idx="2">
                  <c:v>1.205886572137194</c:v>
                </c:pt>
                <c:pt idx="3">
                  <c:v>1.116048452299895</c:v>
                </c:pt>
              </c:numCache>
            </c:numRef>
          </c:val>
        </c:ser>
        <c:ser>
          <c:idx val="3"/>
          <c:order val="1"/>
          <c:tx>
            <c:v>i7 (45) 1C1T</c:v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/>
              </a:solidFill>
            </a:ln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val>
            <c:numRef>
              <c:f>'3.6 TurboBoost'!$G$14:$G$17</c:f>
              <c:numCache>
                <c:formatCode>0.00</c:formatCode>
                <c:ptCount val="4"/>
                <c:pt idx="0">
                  <c:v>1.366656351068646</c:v>
                </c:pt>
                <c:pt idx="1">
                  <c:v>1.449067459646293</c:v>
                </c:pt>
                <c:pt idx="2">
                  <c:v>1.366544235225692</c:v>
                </c:pt>
                <c:pt idx="3">
                  <c:v>1.355332969267917</c:v>
                </c:pt>
              </c:numCache>
            </c:numRef>
          </c:val>
        </c:ser>
        <c:ser>
          <c:idx val="1"/>
          <c:order val="2"/>
          <c:tx>
            <c:v>i5 (32) 2C2T</c:v>
          </c:tx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cat>
            <c:strRef>
              <c:f>'3.6 TurboBoost'!$A$14:$A$17</c:f>
              <c:strCache>
                <c:ptCount val="4"/>
                <c:pt idx="0">
                  <c:v>Native_x000d_Non-scale</c:v>
                </c:pt>
                <c:pt idx="1">
                  <c:v>Native_x000d_Scale</c:v>
                </c:pt>
                <c:pt idx="2">
                  <c:v>Java_x000d_Non-scale</c:v>
                </c:pt>
                <c:pt idx="3">
                  <c:v>Java_x000d_Scale</c:v>
                </c:pt>
              </c:strCache>
            </c:strRef>
          </c:cat>
          <c:val>
            <c:numRef>
              <c:f>'3.6 TurboBoost'!$P$14:$P$17</c:f>
              <c:numCache>
                <c:formatCode>0.00</c:formatCode>
                <c:ptCount val="4"/>
                <c:pt idx="0">
                  <c:v>1.035521225669034</c:v>
                </c:pt>
                <c:pt idx="1">
                  <c:v>1.026505362788205</c:v>
                </c:pt>
                <c:pt idx="2">
                  <c:v>1.043849529801752</c:v>
                </c:pt>
                <c:pt idx="3">
                  <c:v>1.058468584989792</c:v>
                </c:pt>
              </c:numCache>
            </c:numRef>
          </c:val>
        </c:ser>
        <c:ser>
          <c:idx val="0"/>
          <c:order val="3"/>
          <c:tx>
            <c:v>i5 (32) 1C1T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/>
              </a:solidFill>
            </a:ln>
          </c:spPr>
          <c:dLbls>
            <c:dLbl>
              <c:idx val="0"/>
              <c:layout/>
              <c:dLblPos val="ctr"/>
              <c:showVal val="1"/>
            </c:dLbl>
            <c:dLbl>
              <c:idx val="1"/>
              <c:layout/>
              <c:dLblPos val="ctr"/>
              <c:showVal val="1"/>
            </c:dLbl>
            <c:dLbl>
              <c:idx val="2"/>
              <c:layout/>
              <c:dLblPos val="ctr"/>
              <c:showVal val="1"/>
            </c:dLbl>
            <c:dLbl>
              <c:idx val="3"/>
              <c:layout/>
              <c:dLblPos val="ctr"/>
              <c:showVal val="1"/>
            </c:dLbl>
            <c:delete val="1"/>
          </c:dLbls>
          <c:val>
            <c:numRef>
              <c:f>'3.6 TurboBoost'!$D$14:$D$17</c:f>
              <c:numCache>
                <c:formatCode>0.00</c:formatCode>
                <c:ptCount val="4"/>
                <c:pt idx="0">
                  <c:v>0.9993109638795</c:v>
                </c:pt>
                <c:pt idx="1">
                  <c:v>0.985941797091601</c:v>
                </c:pt>
                <c:pt idx="2">
                  <c:v>1.025709491114114</c:v>
                </c:pt>
                <c:pt idx="3">
                  <c:v>1.00328077660603</c:v>
                </c:pt>
              </c:numCache>
            </c:numRef>
          </c:val>
        </c:ser>
        <c:axId val="518484552"/>
        <c:axId val="518487816"/>
      </c:barChart>
      <c:catAx>
        <c:axId val="518484552"/>
        <c:scaling>
          <c:orientation val="minMax"/>
        </c:scaling>
        <c:axPos val="b"/>
        <c:numFmt formatCode="0.000" sourceLinked="1"/>
        <c:tickLblPos val="nextTo"/>
        <c:crossAx val="518487816"/>
        <c:crosses val="autoZero"/>
        <c:auto val="1"/>
        <c:lblAlgn val="ctr"/>
        <c:lblOffset val="100"/>
      </c:catAx>
      <c:valAx>
        <c:axId val="518487816"/>
        <c:scaling>
          <c:orientation val="minMax"/>
          <c:max val="1.5"/>
          <c:min val="0.9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Enabled / Disabled</a:t>
                </a:r>
              </a:p>
            </c:rich>
          </c:tx>
          <c:layout/>
        </c:title>
        <c:numFmt formatCode="0.00" sourceLinked="1"/>
        <c:tickLblPos val="nextTo"/>
        <c:crossAx val="518484552"/>
        <c:crosses val="autoZero"/>
        <c:crossBetween val="between"/>
        <c:majorUnit val="0.1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Power and Performance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'4.1 Transistors'!$B$4</c:f>
              <c:strCache>
                <c:ptCount val="1"/>
                <c:pt idx="0">
                  <c:v>Atom (45)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'4.1 Transistors'!$B$7</c:f>
              <c:numCache>
                <c:formatCode>0.00</c:formatCode>
                <c:ptCount val="1"/>
                <c:pt idx="0">
                  <c:v>0.515644737523922</c:v>
                </c:pt>
              </c:numCache>
            </c:numRef>
          </c:xVal>
          <c:yVal>
            <c:numRef>
              <c:f>'4.1 Transistors'!$C$7</c:f>
              <c:numCache>
                <c:formatCode>0.00</c:formatCode>
                <c:ptCount val="1"/>
                <c:pt idx="0">
                  <c:v>2.377474485842443</c:v>
                </c:pt>
              </c:numCache>
            </c:numRef>
          </c:yVal>
        </c:ser>
        <c:ser>
          <c:idx val="1"/>
          <c:order val="1"/>
          <c:tx>
            <c:strRef>
              <c:f>'4.1 Transistors'!$E$4</c:f>
              <c:strCache>
                <c:ptCount val="1"/>
                <c:pt idx="0">
                  <c:v>Pentium4 (130)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'4.1 Transistors'!$E$7</c:f>
              <c:numCache>
                <c:formatCode>0.00</c:formatCode>
                <c:ptCount val="1"/>
                <c:pt idx="0">
                  <c:v>0.815150098975582</c:v>
                </c:pt>
              </c:numCache>
            </c:numRef>
          </c:xVal>
          <c:yVal>
            <c:numRef>
              <c:f>'4.1 Transistors'!$F$7</c:f>
              <c:numCache>
                <c:formatCode>0.00</c:formatCode>
                <c:ptCount val="1"/>
                <c:pt idx="0">
                  <c:v>44.09045964215472</c:v>
                </c:pt>
              </c:numCache>
            </c:numRef>
          </c:yVal>
        </c:ser>
        <c:ser>
          <c:idx val="2"/>
          <c:order val="2"/>
          <c:tx>
            <c:strRef>
              <c:f>'4.1 Transistors'!$H$4</c:f>
              <c:strCache>
                <c:ptCount val="1"/>
                <c:pt idx="0">
                  <c:v>AtomD (45)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'4.1 Transistors'!$H$7</c:f>
              <c:numCache>
                <c:formatCode>0.00</c:formatCode>
                <c:ptCount val="1"/>
                <c:pt idx="0">
                  <c:v>0.742305454465273</c:v>
                </c:pt>
              </c:numCache>
            </c:numRef>
          </c:xVal>
          <c:yVal>
            <c:numRef>
              <c:f>'4.1 Transistors'!$I$7</c:f>
              <c:numCache>
                <c:formatCode>0.00</c:formatCode>
                <c:ptCount val="1"/>
                <c:pt idx="0">
                  <c:v>4.652271779072737</c:v>
                </c:pt>
              </c:numCache>
            </c:numRef>
          </c:yVal>
        </c:ser>
        <c:ser>
          <c:idx val="3"/>
          <c:order val="3"/>
          <c:tx>
            <c:strRef>
              <c:f>'4.1 Transistors'!$K$4</c:f>
              <c:strCache>
                <c:ptCount val="1"/>
                <c:pt idx="0">
                  <c:v>C2D (45)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Transistors'!$K$7</c:f>
              <c:numCache>
                <c:formatCode>0.00</c:formatCode>
                <c:ptCount val="1"/>
                <c:pt idx="0">
                  <c:v>2.543911552066644</c:v>
                </c:pt>
              </c:numCache>
            </c:numRef>
          </c:xVal>
          <c:yVal>
            <c:numRef>
              <c:f>'4.1 Transistors'!$L$7</c:f>
              <c:numCache>
                <c:formatCode>0.00</c:formatCode>
                <c:ptCount val="1"/>
                <c:pt idx="0">
                  <c:v>20.83784106625227</c:v>
                </c:pt>
              </c:numCache>
            </c:numRef>
          </c:yVal>
        </c:ser>
        <c:ser>
          <c:idx val="4"/>
          <c:order val="4"/>
          <c:tx>
            <c:strRef>
              <c:f>'4.1 Transistors'!$N$4</c:f>
              <c:strCache>
                <c:ptCount val="1"/>
                <c:pt idx="0">
                  <c:v>C2D (65)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Transistors'!$N$7</c:f>
              <c:numCache>
                <c:formatCode>0.00</c:formatCode>
                <c:ptCount val="1"/>
                <c:pt idx="0">
                  <c:v>2.036668744538032</c:v>
                </c:pt>
              </c:numCache>
            </c:numRef>
          </c:xVal>
          <c:yVal>
            <c:numRef>
              <c:f>'4.1 Transistors'!$O$7</c:f>
              <c:numCache>
                <c:formatCode>0.00</c:formatCode>
                <c:ptCount val="1"/>
                <c:pt idx="0">
                  <c:v>26.37864022237573</c:v>
                </c:pt>
              </c:numCache>
            </c:numRef>
          </c:yVal>
        </c:ser>
        <c:ser>
          <c:idx val="5"/>
          <c:order val="5"/>
          <c:tx>
            <c:strRef>
              <c:f>'4.1 Transistors'!$Q$4</c:f>
              <c:strCache>
                <c:ptCount val="1"/>
                <c:pt idx="0">
                  <c:v>i5 (32)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'4.1 Transistors'!$Q$7</c:f>
              <c:numCache>
                <c:formatCode>0.00</c:formatCode>
                <c:ptCount val="1"/>
                <c:pt idx="0">
                  <c:v>3.80433017761135</c:v>
                </c:pt>
              </c:numCache>
            </c:numRef>
          </c:xVal>
          <c:yVal>
            <c:numRef>
              <c:f>'4.1 Transistors'!$R$7</c:f>
              <c:numCache>
                <c:formatCode>0.00</c:formatCode>
                <c:ptCount val="1"/>
                <c:pt idx="0">
                  <c:v>25.74593765769723</c:v>
                </c:pt>
              </c:numCache>
            </c:numRef>
          </c:yVal>
        </c:ser>
        <c:ser>
          <c:idx val="6"/>
          <c:order val="6"/>
          <c:tx>
            <c:strRef>
              <c:f>'4.1 Transistors'!$T$4</c:f>
              <c:strCache>
                <c:ptCount val="1"/>
                <c:pt idx="0">
                  <c:v>C2Q (65)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Transistors'!$T$7</c:f>
              <c:numCache>
                <c:formatCode>0.00</c:formatCode>
                <c:ptCount val="1"/>
                <c:pt idx="0">
                  <c:v>2.699009531005654</c:v>
                </c:pt>
              </c:numCache>
            </c:numRef>
          </c:xVal>
          <c:yVal>
            <c:numRef>
              <c:f>'4.1 Transistors'!$U$7</c:f>
              <c:numCache>
                <c:formatCode>0.00</c:formatCode>
                <c:ptCount val="1"/>
                <c:pt idx="0">
                  <c:v>58.09532252576121</c:v>
                </c:pt>
              </c:numCache>
            </c:numRef>
          </c:yVal>
        </c:ser>
        <c:ser>
          <c:idx val="7"/>
          <c:order val="7"/>
          <c:tx>
            <c:strRef>
              <c:f>'4.1 Transistors'!$W$4</c:f>
              <c:strCache>
                <c:ptCount val="1"/>
                <c:pt idx="0">
                  <c:v>i7 (45)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'4.1 Transistors'!$W$7</c:f>
              <c:numCache>
                <c:formatCode>0.00</c:formatCode>
                <c:ptCount val="1"/>
                <c:pt idx="0">
                  <c:v>4.464134555583003</c:v>
                </c:pt>
              </c:numCache>
            </c:numRef>
          </c:xVal>
          <c:yVal>
            <c:numRef>
              <c:f>'4.1 Transistors'!$X$7</c:f>
              <c:numCache>
                <c:formatCode>0.00</c:formatCode>
                <c:ptCount val="1"/>
                <c:pt idx="0">
                  <c:v>46.96365163528705</c:v>
                </c:pt>
              </c:numCache>
            </c:numRef>
          </c:yVal>
        </c:ser>
        <c:axId val="518273000"/>
        <c:axId val="518246424"/>
      </c:scatterChart>
      <c:valAx>
        <c:axId val="518273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 / Ref Performance</a:t>
                </a:r>
              </a:p>
            </c:rich>
          </c:tx>
          <c:layout/>
        </c:title>
        <c:numFmt formatCode="0.00" sourceLinked="1"/>
        <c:tickLblPos val="nextTo"/>
        <c:crossAx val="518246424"/>
        <c:crosses val="autoZero"/>
        <c:crossBetween val="midCat"/>
      </c:valAx>
      <c:valAx>
        <c:axId val="518246424"/>
        <c:scaling>
          <c:orientation val="minMax"/>
          <c:max val="80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</c:title>
        <c:numFmt formatCode="0.00" sourceLinked="1"/>
        <c:tickLblPos val="nextTo"/>
        <c:crossAx val="518273000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and Performance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'4.1 Transistors'!$E$4</c:f>
              <c:strCache>
                <c:ptCount val="1"/>
                <c:pt idx="0">
                  <c:v>Pentium4 (130)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'4.1 Transistors'!$E$7</c:f>
              <c:numCache>
                <c:formatCode>0.00</c:formatCode>
                <c:ptCount val="1"/>
                <c:pt idx="0">
                  <c:v>0.815150098975582</c:v>
                </c:pt>
              </c:numCache>
            </c:numRef>
          </c:xVal>
          <c:yVal>
            <c:numRef>
              <c:f>'4.1 Transistors'!$F$7</c:f>
              <c:numCache>
                <c:formatCode>0.00</c:formatCode>
                <c:ptCount val="1"/>
                <c:pt idx="0">
                  <c:v>44.09045964215472</c:v>
                </c:pt>
              </c:numCache>
            </c:numRef>
          </c:yVal>
        </c:ser>
        <c:ser>
          <c:idx val="4"/>
          <c:order val="1"/>
          <c:tx>
            <c:strRef>
              <c:f>'4.1 Transistors'!$N$4</c:f>
              <c:strCache>
                <c:ptCount val="1"/>
                <c:pt idx="0">
                  <c:v>C2D (65)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Transistors'!$N$7</c:f>
              <c:numCache>
                <c:formatCode>0.00</c:formatCode>
                <c:ptCount val="1"/>
                <c:pt idx="0">
                  <c:v>2.036668744538032</c:v>
                </c:pt>
              </c:numCache>
            </c:numRef>
          </c:xVal>
          <c:yVal>
            <c:numRef>
              <c:f>'4.1 Transistors'!$O$7</c:f>
              <c:numCache>
                <c:formatCode>0.00</c:formatCode>
                <c:ptCount val="1"/>
                <c:pt idx="0">
                  <c:v>26.37864022237573</c:v>
                </c:pt>
              </c:numCache>
            </c:numRef>
          </c:yVal>
        </c:ser>
        <c:ser>
          <c:idx val="6"/>
          <c:order val="2"/>
          <c:tx>
            <c:strRef>
              <c:f>'4.1 Transistors'!$T$4</c:f>
              <c:strCache>
                <c:ptCount val="1"/>
                <c:pt idx="0">
                  <c:v>C2Q (65)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Transistors'!$T$7</c:f>
              <c:numCache>
                <c:formatCode>0.00</c:formatCode>
                <c:ptCount val="1"/>
                <c:pt idx="0">
                  <c:v>2.699009531005654</c:v>
                </c:pt>
              </c:numCache>
            </c:numRef>
          </c:xVal>
          <c:yVal>
            <c:numRef>
              <c:f>'4.1 Transistors'!$U$7</c:f>
              <c:numCache>
                <c:formatCode>0.00</c:formatCode>
                <c:ptCount val="1"/>
                <c:pt idx="0">
                  <c:v>58.09532252576121</c:v>
                </c:pt>
              </c:numCache>
            </c:numRef>
          </c:yVal>
        </c:ser>
        <c:ser>
          <c:idx val="7"/>
          <c:order val="3"/>
          <c:tx>
            <c:strRef>
              <c:f>'4.1 Transistors'!$W$4</c:f>
              <c:strCache>
                <c:ptCount val="1"/>
                <c:pt idx="0">
                  <c:v>i7 (45)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'4.1 Transistors'!$W$7</c:f>
              <c:numCache>
                <c:formatCode>0.00</c:formatCode>
                <c:ptCount val="1"/>
                <c:pt idx="0">
                  <c:v>4.464134555583003</c:v>
                </c:pt>
              </c:numCache>
            </c:numRef>
          </c:xVal>
          <c:yVal>
            <c:numRef>
              <c:f>'4.1 Transistors'!$X$7</c:f>
              <c:numCache>
                <c:formatCode>0.00</c:formatCode>
                <c:ptCount val="1"/>
                <c:pt idx="0">
                  <c:v>46.96365163528705</c:v>
                </c:pt>
              </c:numCache>
            </c:numRef>
          </c:yVal>
        </c:ser>
        <c:ser>
          <c:idx val="0"/>
          <c:order val="4"/>
          <c:tx>
            <c:strRef>
              <c:f>'4.1 Transistors'!$B$4</c:f>
              <c:strCache>
                <c:ptCount val="1"/>
                <c:pt idx="0">
                  <c:v>Atom (45)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'4.1 Transistors'!$B$7</c:f>
              <c:numCache>
                <c:formatCode>0.00</c:formatCode>
                <c:ptCount val="1"/>
                <c:pt idx="0">
                  <c:v>0.515644737523922</c:v>
                </c:pt>
              </c:numCache>
            </c:numRef>
          </c:xVal>
          <c:yVal>
            <c:numRef>
              <c:f>'4.1 Transistors'!$C$7</c:f>
              <c:numCache>
                <c:formatCode>0.00</c:formatCode>
                <c:ptCount val="1"/>
                <c:pt idx="0">
                  <c:v>2.377474485842443</c:v>
                </c:pt>
              </c:numCache>
            </c:numRef>
          </c:yVal>
        </c:ser>
        <c:ser>
          <c:idx val="3"/>
          <c:order val="5"/>
          <c:tx>
            <c:strRef>
              <c:f>'4.1 Transistors'!$K$4</c:f>
              <c:strCache>
                <c:ptCount val="1"/>
                <c:pt idx="0">
                  <c:v>C2D (45)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Transistors'!$K$7</c:f>
              <c:numCache>
                <c:formatCode>0.00</c:formatCode>
                <c:ptCount val="1"/>
                <c:pt idx="0">
                  <c:v>2.543911552066644</c:v>
                </c:pt>
              </c:numCache>
            </c:numRef>
          </c:xVal>
          <c:yVal>
            <c:numRef>
              <c:f>'4.1 Transistors'!$L$7</c:f>
              <c:numCache>
                <c:formatCode>0.00</c:formatCode>
                <c:ptCount val="1"/>
                <c:pt idx="0">
                  <c:v>20.83784106625227</c:v>
                </c:pt>
              </c:numCache>
            </c:numRef>
          </c:yVal>
        </c:ser>
        <c:ser>
          <c:idx val="2"/>
          <c:order val="6"/>
          <c:tx>
            <c:strRef>
              <c:f>'4.1 Transistors'!$H$4</c:f>
              <c:strCache>
                <c:ptCount val="1"/>
                <c:pt idx="0">
                  <c:v>AtomD (45)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'4.1 Transistors'!$H$7</c:f>
              <c:numCache>
                <c:formatCode>0.00</c:formatCode>
                <c:ptCount val="1"/>
                <c:pt idx="0">
                  <c:v>0.742305454465273</c:v>
                </c:pt>
              </c:numCache>
            </c:numRef>
          </c:xVal>
          <c:yVal>
            <c:numRef>
              <c:f>'4.1 Transistors'!$I$7</c:f>
              <c:numCache>
                <c:formatCode>0.00</c:formatCode>
                <c:ptCount val="1"/>
                <c:pt idx="0">
                  <c:v>4.652271779072737</c:v>
                </c:pt>
              </c:numCache>
            </c:numRef>
          </c:yVal>
        </c:ser>
        <c:ser>
          <c:idx val="5"/>
          <c:order val="7"/>
          <c:tx>
            <c:strRef>
              <c:f>'4.1 Transistors'!$Q$4</c:f>
              <c:strCache>
                <c:ptCount val="1"/>
                <c:pt idx="0">
                  <c:v>i5 (32)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'4.1 Transistors'!$Q$7</c:f>
              <c:numCache>
                <c:formatCode>0.00</c:formatCode>
                <c:ptCount val="1"/>
                <c:pt idx="0">
                  <c:v>3.80433017761135</c:v>
                </c:pt>
              </c:numCache>
            </c:numRef>
          </c:xVal>
          <c:yVal>
            <c:numRef>
              <c:f>'4.1 Transistors'!$R$7</c:f>
              <c:numCache>
                <c:formatCode>0.00</c:formatCode>
                <c:ptCount val="1"/>
                <c:pt idx="0">
                  <c:v>25.74593765769723</c:v>
                </c:pt>
              </c:numCache>
            </c:numRef>
          </c:yVal>
        </c:ser>
        <c:axId val="518121400"/>
        <c:axId val="518126920"/>
      </c:scatterChart>
      <c:valAx>
        <c:axId val="518121400"/>
        <c:scaling>
          <c:logBase val="10.0"/>
          <c:orientation val="minMax"/>
          <c:max val="5.0"/>
          <c:min val="0.3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 / Reference Performance (log)</a:t>
                </a:r>
              </a:p>
            </c:rich>
          </c:tx>
          <c:layout/>
        </c:title>
        <c:numFmt formatCode="0.00" sourceLinked="1"/>
        <c:tickLblPos val="nextTo"/>
        <c:crossAx val="518126920"/>
        <c:crosses val="autoZero"/>
        <c:crossBetween val="midCat"/>
      </c:valAx>
      <c:valAx>
        <c:axId val="518126920"/>
        <c:scaling>
          <c:logBase val="10.0"/>
          <c:orientation val="minMax"/>
          <c:max val="80.0"/>
          <c:min val="2.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(W) (log)</a:t>
                </a:r>
              </a:p>
            </c:rich>
          </c:tx>
          <c:layout/>
        </c:title>
        <c:numFmt formatCode="0.00" sourceLinked="1"/>
        <c:tickLblPos val="nextTo"/>
        <c:crossAx val="518121400"/>
        <c:crossesAt val="0.25"/>
        <c:crossBetween val="midCat"/>
        <c:majorUnit val="10.0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Performance Distribution i7 (45)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Native Non-Scale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SpeedupOverRef!$G$29:$G$55</c:f>
              <c:numCache>
                <c:formatCode>0.000</c:formatCode>
                <c:ptCount val="27"/>
                <c:pt idx="0">
                  <c:v>2.38026013730832</c:v>
                </c:pt>
                <c:pt idx="1">
                  <c:v>2.565371991401278</c:v>
                </c:pt>
                <c:pt idx="2">
                  <c:v>2.66958681954293</c:v>
                </c:pt>
                <c:pt idx="3">
                  <c:v>3.863292508049466</c:v>
                </c:pt>
                <c:pt idx="4">
                  <c:v>2.249999999848383</c:v>
                </c:pt>
                <c:pt idx="5">
                  <c:v>3.943677791181813</c:v>
                </c:pt>
                <c:pt idx="6">
                  <c:v>2.307602339473684</c:v>
                </c:pt>
                <c:pt idx="7">
                  <c:v>3.09667487684729</c:v>
                </c:pt>
                <c:pt idx="8">
                  <c:v>2.312877263326817</c:v>
                </c:pt>
                <c:pt idx="9">
                  <c:v>2.878181336519425</c:v>
                </c:pt>
                <c:pt idx="10">
                  <c:v>2.376717033490846</c:v>
                </c:pt>
                <c:pt idx="11">
                  <c:v>3.009885204529322</c:v>
                </c:pt>
                <c:pt idx="12">
                  <c:v>3.40315533973301</c:v>
                </c:pt>
                <c:pt idx="13">
                  <c:v>2.866604478450239</c:v>
                </c:pt>
                <c:pt idx="14">
                  <c:v>4.095881311279529</c:v>
                </c:pt>
                <c:pt idx="15">
                  <c:v>2.436260330779856</c:v>
                </c:pt>
                <c:pt idx="16">
                  <c:v>4.55626427992717</c:v>
                </c:pt>
                <c:pt idx="17">
                  <c:v>4.491707920322602</c:v>
                </c:pt>
                <c:pt idx="18">
                  <c:v>2.412261982622307</c:v>
                </c:pt>
                <c:pt idx="19">
                  <c:v>2.318657062981537</c:v>
                </c:pt>
                <c:pt idx="20">
                  <c:v>3.253442796265525</c:v>
                </c:pt>
                <c:pt idx="21">
                  <c:v>2.739239598707208</c:v>
                </c:pt>
                <c:pt idx="22">
                  <c:v>3.03357206857955</c:v>
                </c:pt>
                <c:pt idx="23">
                  <c:v>3.659511473031792</c:v>
                </c:pt>
                <c:pt idx="24">
                  <c:v>3.162820513021978</c:v>
                </c:pt>
                <c:pt idx="25">
                  <c:v>4.059567257110577</c:v>
                </c:pt>
                <c:pt idx="26">
                  <c:v>3.889050387596899</c:v>
                </c:pt>
              </c:numCache>
            </c:numRef>
          </c:xVal>
          <c:yVal>
            <c:numRef>
              <c:f>Power!$G$29:$G$55</c:f>
              <c:numCache>
                <c:formatCode>0.000</c:formatCode>
                <c:ptCount val="27"/>
                <c:pt idx="0">
                  <c:v>28.99597422</c:v>
                </c:pt>
                <c:pt idx="1">
                  <c:v>28.67986786</c:v>
                </c:pt>
                <c:pt idx="2">
                  <c:v>26.06959553</c:v>
                </c:pt>
                <c:pt idx="3">
                  <c:v>24.39601985</c:v>
                </c:pt>
                <c:pt idx="4">
                  <c:v>27.58984906</c:v>
                </c:pt>
                <c:pt idx="5">
                  <c:v>28.58737832</c:v>
                </c:pt>
                <c:pt idx="6">
                  <c:v>28.44928874</c:v>
                </c:pt>
                <c:pt idx="7">
                  <c:v>25.68490691</c:v>
                </c:pt>
                <c:pt idx="8">
                  <c:v>26.61873225</c:v>
                </c:pt>
                <c:pt idx="9">
                  <c:v>23.40162392</c:v>
                </c:pt>
                <c:pt idx="10">
                  <c:v>28.60455642</c:v>
                </c:pt>
                <c:pt idx="11">
                  <c:v>25.57585071</c:v>
                </c:pt>
                <c:pt idx="12">
                  <c:v>28.75840446</c:v>
                </c:pt>
                <c:pt idx="13">
                  <c:v>28.66239665</c:v>
                </c:pt>
                <c:pt idx="14">
                  <c:v>25.55438573</c:v>
                </c:pt>
                <c:pt idx="15">
                  <c:v>27.94040668</c:v>
                </c:pt>
                <c:pt idx="16">
                  <c:v>25.28362984</c:v>
                </c:pt>
                <c:pt idx="17">
                  <c:v>26.82741962</c:v>
                </c:pt>
                <c:pt idx="18">
                  <c:v>26.98933441</c:v>
                </c:pt>
                <c:pt idx="19">
                  <c:v>27.5744983</c:v>
                </c:pt>
                <c:pt idx="20">
                  <c:v>26.21932811</c:v>
                </c:pt>
                <c:pt idx="21">
                  <c:v>28.32020372</c:v>
                </c:pt>
                <c:pt idx="22">
                  <c:v>30.49211526</c:v>
                </c:pt>
                <c:pt idx="23">
                  <c:v>25.09010834</c:v>
                </c:pt>
                <c:pt idx="24">
                  <c:v>27.69936984</c:v>
                </c:pt>
                <c:pt idx="25">
                  <c:v>28.2773909</c:v>
                </c:pt>
                <c:pt idx="26">
                  <c:v>26.95335861</c:v>
                </c:pt>
              </c:numCache>
            </c:numRef>
          </c:yVal>
        </c:ser>
        <c:ser>
          <c:idx val="1"/>
          <c:order val="1"/>
          <c:tx>
            <c:v>Native Scale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chemeClr val="accent2"/>
              </a:solidFill>
            </c:spPr>
          </c:marker>
          <c:xVal>
            <c:numRef>
              <c:f>SpeedupOverRef!$G$56:$G$66</c:f>
              <c:numCache>
                <c:formatCode>0.000</c:formatCode>
                <c:ptCount val="11"/>
                <c:pt idx="0">
                  <c:v>6.029904642791052</c:v>
                </c:pt>
                <c:pt idx="1">
                  <c:v>7.01535874516132</c:v>
                </c:pt>
                <c:pt idx="2">
                  <c:v>3.879244191887318</c:v>
                </c:pt>
                <c:pt idx="3">
                  <c:v>7.60238148184789</c:v>
                </c:pt>
                <c:pt idx="4">
                  <c:v>7.079539454256782</c:v>
                </c:pt>
                <c:pt idx="5">
                  <c:v>6.766170585886806</c:v>
                </c:pt>
                <c:pt idx="6">
                  <c:v>6.734827035882837</c:v>
                </c:pt>
                <c:pt idx="7">
                  <c:v>4.055050010953537</c:v>
                </c:pt>
                <c:pt idx="8">
                  <c:v>6.740642467027543</c:v>
                </c:pt>
                <c:pt idx="9">
                  <c:v>6.010538105825036</c:v>
                </c:pt>
                <c:pt idx="10">
                  <c:v>6.87935771704389</c:v>
                </c:pt>
              </c:numCache>
            </c:numRef>
          </c:xVal>
          <c:yVal>
            <c:numRef>
              <c:f>Power!$G$56:$G$66</c:f>
              <c:numCache>
                <c:formatCode>0.000</c:formatCode>
                <c:ptCount val="11"/>
                <c:pt idx="0">
                  <c:v>50.91256064</c:v>
                </c:pt>
                <c:pt idx="1">
                  <c:v>48.92757506</c:v>
                </c:pt>
                <c:pt idx="2">
                  <c:v>38.28628614</c:v>
                </c:pt>
                <c:pt idx="3">
                  <c:v>79.69385905999999</c:v>
                </c:pt>
                <c:pt idx="4">
                  <c:v>88.08635767</c:v>
                </c:pt>
                <c:pt idx="5">
                  <c:v>89.18361331</c:v>
                </c:pt>
                <c:pt idx="6">
                  <c:v>55.27392885</c:v>
                </c:pt>
                <c:pt idx="7">
                  <c:v>62.56435929</c:v>
                </c:pt>
                <c:pt idx="8">
                  <c:v>86.0823212</c:v>
                </c:pt>
                <c:pt idx="9">
                  <c:v>36.5352452</c:v>
                </c:pt>
                <c:pt idx="10">
                  <c:v>28.97401889</c:v>
                </c:pt>
              </c:numCache>
            </c:numRef>
          </c:yVal>
        </c:ser>
        <c:ser>
          <c:idx val="2"/>
          <c:order val="2"/>
          <c:tx>
            <c:v>Java Non-Scale</c:v>
          </c:tx>
          <c:spPr>
            <a:ln w="28575">
              <a:noFill/>
            </a:ln>
          </c:spPr>
          <c:marker>
            <c:symbol val="circle"/>
            <c:size val="7"/>
            <c:spPr>
              <a:ln>
                <a:noFill/>
              </a:ln>
            </c:spPr>
          </c:marker>
          <c:xVal>
            <c:numRef>
              <c:f>(SpeedupOverRef!$G$6:$G$7,SpeedupOverRef!$G$9:$G$10,SpeedupOverRef!$G$12,SpeedupOverRef!$G$15,SpeedupOverRef!$G$17:$G$28)</c:f>
              <c:numCache>
                <c:formatCode>0.000</c:formatCode>
                <c:ptCount val="18"/>
                <c:pt idx="0">
                  <c:v>3.488531403940887</c:v>
                </c:pt>
                <c:pt idx="1">
                  <c:v>2.268892881394296</c:v>
                </c:pt>
                <c:pt idx="2">
                  <c:v>2.453767298384348</c:v>
                </c:pt>
                <c:pt idx="3">
                  <c:v>3.057918747858701</c:v>
                </c:pt>
                <c:pt idx="4">
                  <c:v>2.660985396531435</c:v>
                </c:pt>
                <c:pt idx="5">
                  <c:v>3.083656538638359</c:v>
                </c:pt>
                <c:pt idx="6">
                  <c:v>4.051957513708348</c:v>
                </c:pt>
                <c:pt idx="7">
                  <c:v>3.276977015971952</c:v>
                </c:pt>
                <c:pt idx="8">
                  <c:v>3.505734279327436</c:v>
                </c:pt>
                <c:pt idx="9">
                  <c:v>3.172008547008546</c:v>
                </c:pt>
                <c:pt idx="10">
                  <c:v>3.406080071706006</c:v>
                </c:pt>
                <c:pt idx="11">
                  <c:v>2.969614716163174</c:v>
                </c:pt>
                <c:pt idx="12">
                  <c:v>2.235827604442094</c:v>
                </c:pt>
                <c:pt idx="13">
                  <c:v>2.427768544436669</c:v>
                </c:pt>
                <c:pt idx="14">
                  <c:v>3.903924105217766</c:v>
                </c:pt>
                <c:pt idx="15">
                  <c:v>2.757097354936989</c:v>
                </c:pt>
                <c:pt idx="16">
                  <c:v>2.162157205240174</c:v>
                </c:pt>
                <c:pt idx="17">
                  <c:v>3.101099007975102</c:v>
                </c:pt>
              </c:numCache>
            </c:numRef>
          </c:xVal>
          <c:yVal>
            <c:numRef>
              <c:f>(Power!$G$6:$G$7,Power!$G$9:$G$10,Power!$G$12,Power!$G$15,Power!$G$17:$G$28)</c:f>
              <c:numCache>
                <c:formatCode>0.000</c:formatCode>
                <c:ptCount val="18"/>
                <c:pt idx="0">
                  <c:v>47.03593249410072</c:v>
                </c:pt>
                <c:pt idx="1">
                  <c:v>34.94974950844124</c:v>
                </c:pt>
                <c:pt idx="2">
                  <c:v>35.46995871843318</c:v>
                </c:pt>
                <c:pt idx="3">
                  <c:v>37.9685495190244</c:v>
                </c:pt>
                <c:pt idx="4">
                  <c:v>41.28035478838245</c:v>
                </c:pt>
                <c:pt idx="5">
                  <c:v>51.36284466646984</c:v>
                </c:pt>
                <c:pt idx="6">
                  <c:v>45.57868930275528</c:v>
                </c:pt>
                <c:pt idx="7">
                  <c:v>38.47132121818172</c:v>
                </c:pt>
                <c:pt idx="8">
                  <c:v>40.84445010948585</c:v>
                </c:pt>
                <c:pt idx="9">
                  <c:v>37.17995782509796</c:v>
                </c:pt>
                <c:pt idx="10">
                  <c:v>40.20496478134663</c:v>
                </c:pt>
                <c:pt idx="11">
                  <c:v>36.34628134260488</c:v>
                </c:pt>
                <c:pt idx="12">
                  <c:v>30.60917672981652</c:v>
                </c:pt>
                <c:pt idx="13">
                  <c:v>31.53407396129892</c:v>
                </c:pt>
                <c:pt idx="14">
                  <c:v>27.98506524204856</c:v>
                </c:pt>
                <c:pt idx="15">
                  <c:v>35.79578882793856</c:v>
                </c:pt>
                <c:pt idx="16">
                  <c:v>30.96330875354777</c:v>
                </c:pt>
                <c:pt idx="17">
                  <c:v>32.03482324890296</c:v>
                </c:pt>
              </c:numCache>
            </c:numRef>
          </c:yVal>
        </c:ser>
        <c:ser>
          <c:idx val="3"/>
          <c:order val="3"/>
          <c:tx>
            <c:v>Java Scale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(SpeedupOverRef!$G$8,SpeedupOverRef!$G$11,SpeedupOverRef!$G$13:$G$14,SpeedupOverRef!$G$16)</c:f>
              <c:numCache>
                <c:formatCode>0.000</c:formatCode>
                <c:ptCount val="5"/>
                <c:pt idx="0">
                  <c:v>2.764971191859748</c:v>
                </c:pt>
                <c:pt idx="1">
                  <c:v>5.913309177702613</c:v>
                </c:pt>
                <c:pt idx="2">
                  <c:v>6.943151249955167</c:v>
                </c:pt>
                <c:pt idx="3">
                  <c:v>4.589016015237278</c:v>
                </c:pt>
                <c:pt idx="4">
                  <c:v>7.245631931366395</c:v>
                </c:pt>
              </c:numCache>
            </c:numRef>
          </c:xVal>
          <c:yVal>
            <c:numRef>
              <c:f>(Power!$G$8,Power!$G$11,Power!$G$13:$G$14,Power!$G$16)</c:f>
              <c:numCache>
                <c:formatCode>0.000</c:formatCode>
                <c:ptCount val="5"/>
                <c:pt idx="0">
                  <c:v>33.21610312261203</c:v>
                </c:pt>
                <c:pt idx="1">
                  <c:v>71.8492428321978</c:v>
                </c:pt>
                <c:pt idx="2">
                  <c:v>86.94906629031974</c:v>
                </c:pt>
                <c:pt idx="3">
                  <c:v>49.1833008313527</c:v>
                </c:pt>
                <c:pt idx="4">
                  <c:v>72.5542485458416</c:v>
                </c:pt>
              </c:numCache>
            </c:numRef>
          </c:yVal>
        </c:ser>
        <c:axId val="518164136"/>
        <c:axId val="518173592"/>
      </c:scatterChart>
      <c:valAx>
        <c:axId val="518164136"/>
        <c:scaling>
          <c:orientation val="minMax"/>
          <c:min val="2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Performance/Reference</a:t>
                </a:r>
              </a:p>
            </c:rich>
          </c:tx>
          <c:layout/>
        </c:title>
        <c:numFmt formatCode="0.000" sourceLinked="1"/>
        <c:tickLblPos val="nextTo"/>
        <c:crossAx val="518173592"/>
        <c:crosses val="autoZero"/>
        <c:crossBetween val="midCat"/>
      </c:valAx>
      <c:valAx>
        <c:axId val="518173592"/>
        <c:scaling>
          <c:orientation val="minMax"/>
          <c:max val="100.0"/>
          <c:min val="20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</c:title>
        <c:numFmt formatCode="0.000" sourceLinked="1"/>
        <c:tickLblPos val="nextTo"/>
        <c:crossAx val="518164136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Performance and Transistors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'4.1 Transistors'!$B$4</c:f>
              <c:strCache>
                <c:ptCount val="1"/>
                <c:pt idx="0">
                  <c:v>Atom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Transistors'!$B$5</c:f>
              <c:numCache>
                <c:formatCode>General</c:formatCode>
                <c:ptCount val="1"/>
                <c:pt idx="0">
                  <c:v>47.0</c:v>
                </c:pt>
              </c:numCache>
            </c:numRef>
          </c:xVal>
          <c:yVal>
            <c:numRef>
              <c:f>'4.1 Transistors'!$B$7</c:f>
              <c:numCache>
                <c:formatCode>0.00</c:formatCode>
                <c:ptCount val="1"/>
                <c:pt idx="0">
                  <c:v>0.515644737523922</c:v>
                </c:pt>
              </c:numCache>
            </c:numRef>
          </c:yVal>
        </c:ser>
        <c:ser>
          <c:idx val="1"/>
          <c:order val="1"/>
          <c:tx>
            <c:strRef>
              <c:f>'4.1 Transistors'!$E$4</c:f>
              <c:strCache>
                <c:ptCount val="1"/>
                <c:pt idx="0">
                  <c:v>Pentium4 (130)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Transistors'!$E$5</c:f>
              <c:numCache>
                <c:formatCode>General</c:formatCode>
                <c:ptCount val="1"/>
                <c:pt idx="0">
                  <c:v>55.0</c:v>
                </c:pt>
              </c:numCache>
            </c:numRef>
          </c:xVal>
          <c:yVal>
            <c:numRef>
              <c:f>'4.1 Transistors'!$E$7</c:f>
              <c:numCache>
                <c:formatCode>0.00</c:formatCode>
                <c:ptCount val="1"/>
                <c:pt idx="0">
                  <c:v>0.815150098975582</c:v>
                </c:pt>
              </c:numCache>
            </c:numRef>
          </c:yVal>
        </c:ser>
        <c:ser>
          <c:idx val="2"/>
          <c:order val="2"/>
          <c:tx>
            <c:strRef>
              <c:f>'4.1 Transistors'!$H$4</c:f>
              <c:strCache>
                <c:ptCount val="1"/>
                <c:pt idx="0">
                  <c:v>AtomD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Transistors'!$H$5</c:f>
              <c:numCache>
                <c:formatCode>General</c:formatCode>
                <c:ptCount val="1"/>
                <c:pt idx="0">
                  <c:v>106.0</c:v>
                </c:pt>
              </c:numCache>
            </c:numRef>
          </c:xVal>
          <c:yVal>
            <c:numRef>
              <c:f>'4.1 Transistors'!$H$7</c:f>
              <c:numCache>
                <c:formatCode>0.00</c:formatCode>
                <c:ptCount val="1"/>
                <c:pt idx="0">
                  <c:v>0.742305454465273</c:v>
                </c:pt>
              </c:numCache>
            </c:numRef>
          </c:yVal>
        </c:ser>
        <c:ser>
          <c:idx val="3"/>
          <c:order val="3"/>
          <c:tx>
            <c:strRef>
              <c:f>'4.1 Transistors'!$K$4</c:f>
              <c:strCache>
                <c:ptCount val="1"/>
                <c:pt idx="0">
                  <c:v>C2D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Transistors'!$K$5</c:f>
              <c:numCache>
                <c:formatCode>General</c:formatCode>
                <c:ptCount val="1"/>
                <c:pt idx="0">
                  <c:v>228.0</c:v>
                </c:pt>
              </c:numCache>
            </c:numRef>
          </c:xVal>
          <c:yVal>
            <c:numRef>
              <c:f>'4.1 Transistors'!$K$7</c:f>
              <c:numCache>
                <c:formatCode>0.00</c:formatCode>
                <c:ptCount val="1"/>
                <c:pt idx="0">
                  <c:v>2.543911552066644</c:v>
                </c:pt>
              </c:numCache>
            </c:numRef>
          </c:yVal>
        </c:ser>
        <c:ser>
          <c:idx val="4"/>
          <c:order val="4"/>
          <c:tx>
            <c:strRef>
              <c:f>'4.1 Transistors'!$N$4</c:f>
              <c:strCache>
                <c:ptCount val="1"/>
                <c:pt idx="0">
                  <c:v>C2D (65)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Transistors'!$N$5</c:f>
              <c:numCache>
                <c:formatCode>General</c:formatCode>
                <c:ptCount val="1"/>
                <c:pt idx="0">
                  <c:v>291.0</c:v>
                </c:pt>
              </c:numCache>
            </c:numRef>
          </c:xVal>
          <c:yVal>
            <c:numRef>
              <c:f>'4.1 Transistors'!$N$7</c:f>
              <c:numCache>
                <c:formatCode>0.00</c:formatCode>
                <c:ptCount val="1"/>
                <c:pt idx="0">
                  <c:v>2.036668744538032</c:v>
                </c:pt>
              </c:numCache>
            </c:numRef>
          </c:yVal>
        </c:ser>
        <c:ser>
          <c:idx val="5"/>
          <c:order val="5"/>
          <c:tx>
            <c:strRef>
              <c:f>'4.1 Transistors'!$Q$4</c:f>
              <c:strCache>
                <c:ptCount val="1"/>
                <c:pt idx="0">
                  <c:v>i5 (32)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Transistors'!$Q$5</c:f>
              <c:numCache>
                <c:formatCode>General</c:formatCode>
                <c:ptCount val="1"/>
                <c:pt idx="0">
                  <c:v>383.0</c:v>
                </c:pt>
              </c:numCache>
            </c:numRef>
          </c:xVal>
          <c:yVal>
            <c:numRef>
              <c:f>'4.1 Transistors'!$Q$7</c:f>
              <c:numCache>
                <c:formatCode>0.00</c:formatCode>
                <c:ptCount val="1"/>
                <c:pt idx="0">
                  <c:v>3.80433017761135</c:v>
                </c:pt>
              </c:numCache>
            </c:numRef>
          </c:yVal>
        </c:ser>
        <c:ser>
          <c:idx val="6"/>
          <c:order val="6"/>
          <c:tx>
            <c:strRef>
              <c:f>'4.1 Transistors'!$T$4</c:f>
              <c:strCache>
                <c:ptCount val="1"/>
                <c:pt idx="0">
                  <c:v>C2Q (65)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Transistors'!$T$5</c:f>
              <c:numCache>
                <c:formatCode>General</c:formatCode>
                <c:ptCount val="1"/>
                <c:pt idx="0">
                  <c:v>582.0</c:v>
                </c:pt>
              </c:numCache>
            </c:numRef>
          </c:xVal>
          <c:yVal>
            <c:numRef>
              <c:f>'4.1 Transistors'!$T$7</c:f>
              <c:numCache>
                <c:formatCode>0.00</c:formatCode>
                <c:ptCount val="1"/>
                <c:pt idx="0">
                  <c:v>2.699009531005654</c:v>
                </c:pt>
              </c:numCache>
            </c:numRef>
          </c:yVal>
        </c:ser>
        <c:ser>
          <c:idx val="7"/>
          <c:order val="7"/>
          <c:tx>
            <c:strRef>
              <c:f>'4.1 Transistors'!$W$4</c:f>
              <c:strCache>
                <c:ptCount val="1"/>
                <c:pt idx="0">
                  <c:v>i7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Transistors'!$W$5</c:f>
              <c:numCache>
                <c:formatCode>General</c:formatCode>
                <c:ptCount val="1"/>
                <c:pt idx="0">
                  <c:v>731.0</c:v>
                </c:pt>
              </c:numCache>
            </c:numRef>
          </c:xVal>
          <c:yVal>
            <c:numRef>
              <c:f>'4.1 Transistors'!$W$7</c:f>
              <c:numCache>
                <c:formatCode>0.00</c:formatCode>
                <c:ptCount val="1"/>
                <c:pt idx="0">
                  <c:v>4.464134555583003</c:v>
                </c:pt>
              </c:numCache>
            </c:numRef>
          </c:yVal>
        </c:ser>
        <c:axId val="518033624"/>
        <c:axId val="518015816"/>
      </c:scatterChart>
      <c:valAx>
        <c:axId val="518033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Transistors</a:t>
                </a:r>
              </a:p>
            </c:rich>
          </c:tx>
          <c:layout/>
        </c:title>
        <c:numFmt formatCode="General" sourceLinked="1"/>
        <c:tickLblPos val="nextTo"/>
        <c:crossAx val="518015816"/>
        <c:crosses val="autoZero"/>
        <c:crossBetween val="midCat"/>
      </c:valAx>
      <c:valAx>
        <c:axId val="518015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 / Ref Performance</a:t>
                </a:r>
              </a:p>
            </c:rich>
          </c:tx>
          <c:layout/>
        </c:title>
        <c:numFmt formatCode="0.00" sourceLinked="1"/>
        <c:tickLblPos val="nextTo"/>
        <c:crossAx val="518033624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Power and Transistors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'4.1 Transistors'!$B$4</c:f>
              <c:strCache>
                <c:ptCount val="1"/>
                <c:pt idx="0">
                  <c:v>Atom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Transistors'!$B$5</c:f>
              <c:numCache>
                <c:formatCode>General</c:formatCode>
                <c:ptCount val="1"/>
                <c:pt idx="0">
                  <c:v>47.0</c:v>
                </c:pt>
              </c:numCache>
            </c:numRef>
          </c:xVal>
          <c:yVal>
            <c:numRef>
              <c:f>'4.1 Transistors'!$C$7</c:f>
              <c:numCache>
                <c:formatCode>0.00</c:formatCode>
                <c:ptCount val="1"/>
                <c:pt idx="0">
                  <c:v>2.377474485842443</c:v>
                </c:pt>
              </c:numCache>
            </c:numRef>
          </c:yVal>
        </c:ser>
        <c:ser>
          <c:idx val="1"/>
          <c:order val="1"/>
          <c:tx>
            <c:strRef>
              <c:f>'4.1 Transistors'!$E$4</c:f>
              <c:strCache>
                <c:ptCount val="1"/>
                <c:pt idx="0">
                  <c:v>Pentium4 (130)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Transistors'!$E$5</c:f>
              <c:numCache>
                <c:formatCode>General</c:formatCode>
                <c:ptCount val="1"/>
                <c:pt idx="0">
                  <c:v>55.0</c:v>
                </c:pt>
              </c:numCache>
            </c:numRef>
          </c:xVal>
          <c:yVal>
            <c:numRef>
              <c:f>'4.1 Transistors'!$F$7</c:f>
              <c:numCache>
                <c:formatCode>0.00</c:formatCode>
                <c:ptCount val="1"/>
                <c:pt idx="0">
                  <c:v>44.09045964215472</c:v>
                </c:pt>
              </c:numCache>
            </c:numRef>
          </c:yVal>
        </c:ser>
        <c:ser>
          <c:idx val="2"/>
          <c:order val="2"/>
          <c:tx>
            <c:strRef>
              <c:f>'4.1 Transistors'!$H$4</c:f>
              <c:strCache>
                <c:ptCount val="1"/>
                <c:pt idx="0">
                  <c:v>AtomD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Transistors'!$H$5</c:f>
              <c:numCache>
                <c:formatCode>General</c:formatCode>
                <c:ptCount val="1"/>
                <c:pt idx="0">
                  <c:v>106.0</c:v>
                </c:pt>
              </c:numCache>
            </c:numRef>
          </c:xVal>
          <c:yVal>
            <c:numRef>
              <c:f>'4.1 Transistors'!$I$7</c:f>
              <c:numCache>
                <c:formatCode>0.00</c:formatCode>
                <c:ptCount val="1"/>
                <c:pt idx="0">
                  <c:v>4.652271779072737</c:v>
                </c:pt>
              </c:numCache>
            </c:numRef>
          </c:yVal>
        </c:ser>
        <c:ser>
          <c:idx val="3"/>
          <c:order val="3"/>
          <c:tx>
            <c:strRef>
              <c:f>'4.1 Transistors'!$K$4</c:f>
              <c:strCache>
                <c:ptCount val="1"/>
                <c:pt idx="0">
                  <c:v>C2D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Transistors'!$K$5</c:f>
              <c:numCache>
                <c:formatCode>General</c:formatCode>
                <c:ptCount val="1"/>
                <c:pt idx="0">
                  <c:v>228.0</c:v>
                </c:pt>
              </c:numCache>
            </c:numRef>
          </c:xVal>
          <c:yVal>
            <c:numRef>
              <c:f>'4.1 Transistors'!$L$7</c:f>
              <c:numCache>
                <c:formatCode>0.00</c:formatCode>
                <c:ptCount val="1"/>
                <c:pt idx="0">
                  <c:v>20.83784106625227</c:v>
                </c:pt>
              </c:numCache>
            </c:numRef>
          </c:yVal>
        </c:ser>
        <c:ser>
          <c:idx val="4"/>
          <c:order val="4"/>
          <c:tx>
            <c:strRef>
              <c:f>'4.1 Transistors'!$N$4</c:f>
              <c:strCache>
                <c:ptCount val="1"/>
                <c:pt idx="0">
                  <c:v>C2D (65)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Transistors'!$N$5</c:f>
              <c:numCache>
                <c:formatCode>General</c:formatCode>
                <c:ptCount val="1"/>
                <c:pt idx="0">
                  <c:v>291.0</c:v>
                </c:pt>
              </c:numCache>
            </c:numRef>
          </c:xVal>
          <c:yVal>
            <c:numRef>
              <c:f>'4.1 Transistors'!$O$7</c:f>
              <c:numCache>
                <c:formatCode>0.00</c:formatCode>
                <c:ptCount val="1"/>
                <c:pt idx="0">
                  <c:v>26.37864022237573</c:v>
                </c:pt>
              </c:numCache>
            </c:numRef>
          </c:yVal>
        </c:ser>
        <c:ser>
          <c:idx val="5"/>
          <c:order val="5"/>
          <c:tx>
            <c:strRef>
              <c:f>'4.1 Transistors'!$Q$4</c:f>
              <c:strCache>
                <c:ptCount val="1"/>
                <c:pt idx="0">
                  <c:v>i5 (32)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Transistors'!$Q$5</c:f>
              <c:numCache>
                <c:formatCode>General</c:formatCode>
                <c:ptCount val="1"/>
                <c:pt idx="0">
                  <c:v>383.0</c:v>
                </c:pt>
              </c:numCache>
            </c:numRef>
          </c:xVal>
          <c:yVal>
            <c:numRef>
              <c:f>'4.1 Transistors'!$R$7</c:f>
              <c:numCache>
                <c:formatCode>0.00</c:formatCode>
                <c:ptCount val="1"/>
                <c:pt idx="0">
                  <c:v>25.74593765769723</c:v>
                </c:pt>
              </c:numCache>
            </c:numRef>
          </c:yVal>
        </c:ser>
        <c:ser>
          <c:idx val="6"/>
          <c:order val="6"/>
          <c:tx>
            <c:strRef>
              <c:f>'4.1 Transistors'!$T$4</c:f>
              <c:strCache>
                <c:ptCount val="1"/>
                <c:pt idx="0">
                  <c:v>C2Q (65)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Transistors'!$T$5</c:f>
              <c:numCache>
                <c:formatCode>General</c:formatCode>
                <c:ptCount val="1"/>
                <c:pt idx="0">
                  <c:v>582.0</c:v>
                </c:pt>
              </c:numCache>
            </c:numRef>
          </c:xVal>
          <c:yVal>
            <c:numRef>
              <c:f>'4.1 Transistors'!$U$7</c:f>
              <c:numCache>
                <c:formatCode>0.00</c:formatCode>
                <c:ptCount val="1"/>
                <c:pt idx="0">
                  <c:v>58.09532252576121</c:v>
                </c:pt>
              </c:numCache>
            </c:numRef>
          </c:yVal>
        </c:ser>
        <c:ser>
          <c:idx val="7"/>
          <c:order val="7"/>
          <c:tx>
            <c:strRef>
              <c:f>'4.1 Transistors'!$W$4</c:f>
              <c:strCache>
                <c:ptCount val="1"/>
                <c:pt idx="0">
                  <c:v>i7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Transistors'!$W$5</c:f>
              <c:numCache>
                <c:formatCode>General</c:formatCode>
                <c:ptCount val="1"/>
                <c:pt idx="0">
                  <c:v>731.0</c:v>
                </c:pt>
              </c:numCache>
            </c:numRef>
          </c:xVal>
          <c:yVal>
            <c:numRef>
              <c:f>'4.1 Transistors'!$X$7</c:f>
              <c:numCache>
                <c:formatCode>0.00</c:formatCode>
                <c:ptCount val="1"/>
                <c:pt idx="0">
                  <c:v>46.96365163528705</c:v>
                </c:pt>
              </c:numCache>
            </c:numRef>
          </c:yVal>
        </c:ser>
        <c:axId val="628047560"/>
        <c:axId val="628054728"/>
      </c:scatterChart>
      <c:valAx>
        <c:axId val="628047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Transistors</a:t>
                </a:r>
              </a:p>
            </c:rich>
          </c:tx>
          <c:layout/>
        </c:title>
        <c:numFmt formatCode="General" sourceLinked="1"/>
        <c:tickLblPos val="nextTo"/>
        <c:crossAx val="628054728"/>
        <c:crosses val="autoZero"/>
        <c:crossBetween val="midCat"/>
      </c:valAx>
      <c:valAx>
        <c:axId val="628054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</c:title>
        <c:numFmt formatCode="0.00" sourceLinked="1"/>
        <c:tickLblPos val="nextTo"/>
        <c:crossAx val="628047560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and Transistors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'4.1 Transistors'!$B$4</c:f>
              <c:strCache>
                <c:ptCount val="1"/>
                <c:pt idx="0">
                  <c:v>Atom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Transistors'!$B$5</c:f>
              <c:numCache>
                <c:formatCode>General</c:formatCode>
                <c:ptCount val="1"/>
                <c:pt idx="0">
                  <c:v>47.0</c:v>
                </c:pt>
              </c:numCache>
            </c:numRef>
          </c:xVal>
          <c:yVal>
            <c:numRef>
              <c:f>'4.1 Transistors'!$D$7</c:f>
              <c:numCache>
                <c:formatCode>0.00</c:formatCode>
                <c:ptCount val="1"/>
                <c:pt idx="0">
                  <c:v>0.190720557861765</c:v>
                </c:pt>
              </c:numCache>
            </c:numRef>
          </c:yVal>
        </c:ser>
        <c:ser>
          <c:idx val="1"/>
          <c:order val="1"/>
          <c:tx>
            <c:strRef>
              <c:f>'4.1 Transistors'!$E$4</c:f>
              <c:strCache>
                <c:ptCount val="1"/>
                <c:pt idx="0">
                  <c:v>Pentium4 (130)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Transistors'!$E$5</c:f>
              <c:numCache>
                <c:formatCode>General</c:formatCode>
                <c:ptCount val="1"/>
                <c:pt idx="0">
                  <c:v>55.0</c:v>
                </c:pt>
              </c:numCache>
            </c:numRef>
          </c:xVal>
          <c:yVal>
            <c:numRef>
              <c:f>'4.1 Transistors'!$G$7</c:f>
              <c:numCache>
                <c:formatCode>0.00</c:formatCode>
                <c:ptCount val="1"/>
                <c:pt idx="0">
                  <c:v>2.249597535986798</c:v>
                </c:pt>
              </c:numCache>
            </c:numRef>
          </c:yVal>
        </c:ser>
        <c:ser>
          <c:idx val="2"/>
          <c:order val="2"/>
          <c:tx>
            <c:strRef>
              <c:f>'4.1 Transistors'!$H$4</c:f>
              <c:strCache>
                <c:ptCount val="1"/>
                <c:pt idx="0">
                  <c:v>AtomD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Transistors'!$H$5</c:f>
              <c:numCache>
                <c:formatCode>General</c:formatCode>
                <c:ptCount val="1"/>
                <c:pt idx="0">
                  <c:v>106.0</c:v>
                </c:pt>
              </c:numCache>
            </c:numRef>
          </c:xVal>
          <c:yVal>
            <c:numRef>
              <c:f>'4.1 Transistors'!$J$7</c:f>
              <c:numCache>
                <c:formatCode>0.00</c:formatCode>
                <c:ptCount val="1"/>
                <c:pt idx="0">
                  <c:v>0.268627546384586</c:v>
                </c:pt>
              </c:numCache>
            </c:numRef>
          </c:yVal>
        </c:ser>
        <c:ser>
          <c:idx val="3"/>
          <c:order val="3"/>
          <c:tx>
            <c:strRef>
              <c:f>'4.1 Transistors'!$K$4</c:f>
              <c:strCache>
                <c:ptCount val="1"/>
                <c:pt idx="0">
                  <c:v>C2D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Transistors'!$K$5</c:f>
              <c:numCache>
                <c:formatCode>General</c:formatCode>
                <c:ptCount val="1"/>
                <c:pt idx="0">
                  <c:v>228.0</c:v>
                </c:pt>
              </c:numCache>
            </c:numRef>
          </c:xVal>
          <c:yVal>
            <c:numRef>
              <c:f>'4.1 Transistors'!$M$7</c:f>
              <c:numCache>
                <c:formatCode>0.00</c:formatCode>
                <c:ptCount val="1"/>
                <c:pt idx="0">
                  <c:v>0.346766086190135</c:v>
                </c:pt>
              </c:numCache>
            </c:numRef>
          </c:yVal>
        </c:ser>
        <c:ser>
          <c:idx val="4"/>
          <c:order val="4"/>
          <c:tx>
            <c:strRef>
              <c:f>'4.1 Transistors'!$N$4</c:f>
              <c:strCache>
                <c:ptCount val="1"/>
                <c:pt idx="0">
                  <c:v>C2D (65)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Transistors'!$N$5</c:f>
              <c:numCache>
                <c:formatCode>General</c:formatCode>
                <c:ptCount val="1"/>
                <c:pt idx="0">
                  <c:v>291.0</c:v>
                </c:pt>
              </c:numCache>
            </c:numRef>
          </c:xVal>
          <c:yVal>
            <c:numRef>
              <c:f>'4.1 Transistors'!$P$7</c:f>
              <c:numCache>
                <c:formatCode>0.00</c:formatCode>
                <c:ptCount val="1"/>
                <c:pt idx="0">
                  <c:v>0.537465319599115</c:v>
                </c:pt>
              </c:numCache>
            </c:numRef>
          </c:yVal>
        </c:ser>
        <c:ser>
          <c:idx val="5"/>
          <c:order val="5"/>
          <c:tx>
            <c:strRef>
              <c:f>'4.1 Transistors'!$Q$4</c:f>
              <c:strCache>
                <c:ptCount val="1"/>
                <c:pt idx="0">
                  <c:v>i5 (32)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Transistors'!$Q$5</c:f>
              <c:numCache>
                <c:formatCode>General</c:formatCode>
                <c:ptCount val="1"/>
                <c:pt idx="0">
                  <c:v>383.0</c:v>
                </c:pt>
              </c:numCache>
            </c:numRef>
          </c:xVal>
          <c:yVal>
            <c:numRef>
              <c:f>'4.1 Transistors'!$S$7</c:f>
              <c:numCache>
                <c:formatCode>0.00</c:formatCode>
                <c:ptCount val="1"/>
                <c:pt idx="0">
                  <c:v>0.281392959834148</c:v>
                </c:pt>
              </c:numCache>
            </c:numRef>
          </c:yVal>
        </c:ser>
        <c:ser>
          <c:idx val="6"/>
          <c:order val="6"/>
          <c:tx>
            <c:strRef>
              <c:f>'4.1 Transistors'!$T$4</c:f>
              <c:strCache>
                <c:ptCount val="1"/>
                <c:pt idx="0">
                  <c:v>C2Q (65)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Transistors'!$T$5</c:f>
              <c:numCache>
                <c:formatCode>General</c:formatCode>
                <c:ptCount val="1"/>
                <c:pt idx="0">
                  <c:v>582.0</c:v>
                </c:pt>
              </c:numCache>
            </c:numRef>
          </c:xVal>
          <c:yVal>
            <c:numRef>
              <c:f>'4.1 Transistors'!$V$7</c:f>
              <c:numCache>
                <c:formatCode>0.00</c:formatCode>
                <c:ptCount val="1"/>
                <c:pt idx="0">
                  <c:v>0.954695832496406</c:v>
                </c:pt>
              </c:numCache>
            </c:numRef>
          </c:yVal>
        </c:ser>
        <c:ser>
          <c:idx val="7"/>
          <c:order val="7"/>
          <c:tx>
            <c:strRef>
              <c:f>'4.1 Transistors'!$W$4</c:f>
              <c:strCache>
                <c:ptCount val="1"/>
                <c:pt idx="0">
                  <c:v>i7 (45)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Transistors'!$W$5</c:f>
              <c:numCache>
                <c:formatCode>General</c:formatCode>
                <c:ptCount val="1"/>
                <c:pt idx="0">
                  <c:v>731.0</c:v>
                </c:pt>
              </c:numCache>
            </c:numRef>
          </c:xVal>
          <c:yVal>
            <c:numRef>
              <c:f>'4.1 Transistors'!$Y$7</c:f>
              <c:numCache>
                <c:formatCode>0.00</c:formatCode>
                <c:ptCount val="1"/>
                <c:pt idx="0">
                  <c:v>0.438626901110876</c:v>
                </c:pt>
              </c:numCache>
            </c:numRef>
          </c:yVal>
        </c:ser>
        <c:axId val="627991144"/>
        <c:axId val="627980552"/>
      </c:scatterChart>
      <c:valAx>
        <c:axId val="627991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Transistors</a:t>
                </a:r>
              </a:p>
            </c:rich>
          </c:tx>
          <c:layout/>
        </c:title>
        <c:numFmt formatCode="General" sourceLinked="1"/>
        <c:tickLblPos val="nextTo"/>
        <c:crossAx val="627980552"/>
        <c:crosses val="autoZero"/>
        <c:crossBetween val="midCat"/>
      </c:valAx>
      <c:valAx>
        <c:axId val="627980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/ Ref Energy</a:t>
                </a:r>
              </a:p>
            </c:rich>
          </c:tx>
          <c:layout/>
        </c:title>
        <c:numFmt formatCode="0.00" sourceLinked="1"/>
        <c:tickLblPos val="nextTo"/>
        <c:crossAx val="627991144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Transistors, Power &amp; Performance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'4.1 Transistors'!$B$4</c:f>
              <c:strCache>
                <c:ptCount val="1"/>
                <c:pt idx="0">
                  <c:v>Atom (45)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'4.1 Transistors'!$B$8</c:f>
              <c:numCache>
                <c:formatCode>0.000</c:formatCode>
                <c:ptCount val="1"/>
                <c:pt idx="0">
                  <c:v>0.0109711646281685</c:v>
                </c:pt>
              </c:numCache>
            </c:numRef>
          </c:xVal>
          <c:yVal>
            <c:numRef>
              <c:f>'4.1 Transistors'!$C$8</c:f>
              <c:numCache>
                <c:formatCode>0.00</c:formatCode>
                <c:ptCount val="1"/>
                <c:pt idx="0">
                  <c:v>0.0505845635285626</c:v>
                </c:pt>
              </c:numCache>
            </c:numRef>
          </c:yVal>
        </c:ser>
        <c:ser>
          <c:idx val="1"/>
          <c:order val="1"/>
          <c:tx>
            <c:strRef>
              <c:f>'4.1 Transistors'!$E$4</c:f>
              <c:strCache>
                <c:ptCount val="1"/>
                <c:pt idx="0">
                  <c:v>Pentium4 (130)</c:v>
                </c:pt>
              </c:strCache>
            </c:strRef>
          </c:tx>
          <c:spPr>
            <a:ln>
              <a:noFill/>
            </a:ln>
          </c:spPr>
          <c:xVal>
            <c:numRef>
              <c:f>'4.1 Transistors'!$E$8</c:f>
              <c:numCache>
                <c:formatCode>0.000</c:formatCode>
                <c:ptCount val="1"/>
                <c:pt idx="0">
                  <c:v>0.0148209108904651</c:v>
                </c:pt>
              </c:numCache>
            </c:numRef>
          </c:xVal>
          <c:yVal>
            <c:numRef>
              <c:f>'4.1 Transistors'!$F$8</c:f>
              <c:numCache>
                <c:formatCode>0.00</c:formatCode>
                <c:ptCount val="1"/>
                <c:pt idx="0">
                  <c:v>0.80164472076645</c:v>
                </c:pt>
              </c:numCache>
            </c:numRef>
          </c:yVal>
        </c:ser>
        <c:ser>
          <c:idx val="2"/>
          <c:order val="2"/>
          <c:tx>
            <c:strRef>
              <c:f>'4.1 Transistors'!$H$4</c:f>
              <c:strCache>
                <c:ptCount val="1"/>
                <c:pt idx="0">
                  <c:v>AtomD (45)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'4.1 Transistors'!$H$8</c:f>
              <c:numCache>
                <c:formatCode>0.000</c:formatCode>
                <c:ptCount val="1"/>
                <c:pt idx="0">
                  <c:v>0.012</c:v>
                </c:pt>
              </c:numCache>
            </c:numRef>
          </c:xVal>
          <c:yVal>
            <c:numRef>
              <c:f>'4.1 Transistors'!$I$8</c:f>
              <c:numCache>
                <c:formatCode>0.00</c:formatCode>
                <c:ptCount val="1"/>
                <c:pt idx="0">
                  <c:v>0.0438893564063466</c:v>
                </c:pt>
              </c:numCache>
            </c:numRef>
          </c:yVal>
        </c:ser>
        <c:ser>
          <c:idx val="3"/>
          <c:order val="3"/>
          <c:tx>
            <c:strRef>
              <c:f>'4.1 Transistors'!$K$4</c:f>
              <c:strCache>
                <c:ptCount val="1"/>
                <c:pt idx="0">
                  <c:v>C2D (45)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Transistors'!$K$8</c:f>
              <c:numCache>
                <c:formatCode>0.000</c:formatCode>
                <c:ptCount val="1"/>
                <c:pt idx="0">
                  <c:v>0.0111575068073098</c:v>
                </c:pt>
              </c:numCache>
            </c:numRef>
          </c:xVal>
          <c:yVal>
            <c:numRef>
              <c:f>'4.1 Transistors'!$L$8</c:f>
              <c:numCache>
                <c:formatCode>0.00</c:formatCode>
                <c:ptCount val="1"/>
                <c:pt idx="0">
                  <c:v>0.0913940397642643</c:v>
                </c:pt>
              </c:numCache>
            </c:numRef>
          </c:yVal>
        </c:ser>
        <c:ser>
          <c:idx val="4"/>
          <c:order val="4"/>
          <c:tx>
            <c:strRef>
              <c:f>'4.1 Transistors'!$N$4</c:f>
              <c:strCache>
                <c:ptCount val="1"/>
                <c:pt idx="0">
                  <c:v>C2D (65)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Transistors'!$N$8</c:f>
              <c:numCache>
                <c:formatCode>0.000</c:formatCode>
                <c:ptCount val="1"/>
                <c:pt idx="0">
                  <c:v>0.00699886166507915</c:v>
                </c:pt>
              </c:numCache>
            </c:numRef>
          </c:xVal>
          <c:yVal>
            <c:numRef>
              <c:f>'4.1 Transistors'!$O$8</c:f>
              <c:numCache>
                <c:formatCode>0.00</c:formatCode>
                <c:ptCount val="1"/>
                <c:pt idx="0">
                  <c:v>0.0906482481868582</c:v>
                </c:pt>
              </c:numCache>
            </c:numRef>
          </c:yVal>
        </c:ser>
        <c:ser>
          <c:idx val="5"/>
          <c:order val="5"/>
          <c:tx>
            <c:strRef>
              <c:f>'4.1 Transistors'!$Q$4</c:f>
              <c:strCache>
                <c:ptCount val="1"/>
                <c:pt idx="0">
                  <c:v>i5 (32)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'4.1 Transistors'!$Q$8</c:f>
              <c:numCache>
                <c:formatCode>0.000</c:formatCode>
                <c:ptCount val="1"/>
                <c:pt idx="0">
                  <c:v>0.00993297696504269</c:v>
                </c:pt>
              </c:numCache>
            </c:numRef>
          </c:xVal>
          <c:yVal>
            <c:numRef>
              <c:f>'4.1 Transistors'!$R$8</c:f>
              <c:numCache>
                <c:formatCode>0.00</c:formatCode>
                <c:ptCount val="1"/>
                <c:pt idx="0">
                  <c:v>0.067221769341246</c:v>
                </c:pt>
              </c:numCache>
            </c:numRef>
          </c:yVal>
        </c:ser>
        <c:ser>
          <c:idx val="6"/>
          <c:order val="6"/>
          <c:tx>
            <c:strRef>
              <c:f>'4.1 Transistors'!$T$4</c:f>
              <c:strCache>
                <c:ptCount val="1"/>
                <c:pt idx="0">
                  <c:v>C2Q (65)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Transistors'!$T$8</c:f>
              <c:numCache>
                <c:formatCode>0.000</c:formatCode>
                <c:ptCount val="1"/>
                <c:pt idx="0">
                  <c:v>0.00463747342097191</c:v>
                </c:pt>
              </c:numCache>
            </c:numRef>
          </c:xVal>
          <c:yVal>
            <c:numRef>
              <c:f>'4.1 Transistors'!$U$8</c:f>
              <c:numCache>
                <c:formatCode>0.00</c:formatCode>
                <c:ptCount val="1"/>
                <c:pt idx="0">
                  <c:v>0.0998201417968405</c:v>
                </c:pt>
              </c:numCache>
            </c:numRef>
          </c:yVal>
        </c:ser>
        <c:ser>
          <c:idx val="7"/>
          <c:order val="7"/>
          <c:tx>
            <c:strRef>
              <c:f>'4.1 Transistors'!$W$4</c:f>
              <c:strCache>
                <c:ptCount val="1"/>
                <c:pt idx="0">
                  <c:v>i7 (45)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'4.1 Transistors'!$W$8</c:f>
              <c:numCache>
                <c:formatCode>0.000</c:formatCode>
                <c:ptCount val="1"/>
                <c:pt idx="0">
                  <c:v>0.00610688721693981</c:v>
                </c:pt>
              </c:numCache>
            </c:numRef>
          </c:xVal>
          <c:yVal>
            <c:numRef>
              <c:f>'4.1 Transistors'!$X$8</c:f>
              <c:numCache>
                <c:formatCode>0.00</c:formatCode>
                <c:ptCount val="1"/>
                <c:pt idx="0">
                  <c:v>0.0642457614709809</c:v>
                </c:pt>
              </c:numCache>
            </c:numRef>
          </c:yVal>
        </c:ser>
        <c:axId val="627682328"/>
        <c:axId val="627687848"/>
      </c:scatterChart>
      <c:valAx>
        <c:axId val="627682328"/>
        <c:scaling>
          <c:orientation val="minMax"/>
          <c:max val="0.015"/>
          <c:min val="0.00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Performance/Transistors</a:t>
                </a:r>
              </a:p>
            </c:rich>
          </c:tx>
          <c:layout/>
        </c:title>
        <c:numFmt formatCode="0.000" sourceLinked="1"/>
        <c:tickLblPos val="nextTo"/>
        <c:crossAx val="627687848"/>
        <c:crosses val="autoZero"/>
        <c:crossBetween val="midCat"/>
        <c:majorUnit val="0.002"/>
        <c:minorUnit val="0.001"/>
      </c:valAx>
      <c:valAx>
        <c:axId val="627687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(uW)/Transistors</a:t>
                </a:r>
              </a:p>
            </c:rich>
          </c:tx>
          <c:layout/>
        </c:title>
        <c:numFmt formatCode="0.00" sourceLinked="1"/>
        <c:tickLblPos val="nextTo"/>
        <c:crossAx val="627682328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Transistors, Power, &amp; Performance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'4.1 Transistors'!$E$4</c:f>
              <c:strCache>
                <c:ptCount val="1"/>
                <c:pt idx="0">
                  <c:v>Pentium4 (130)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</c:marker>
          <c:xVal>
            <c:numRef>
              <c:f>'4.1 Transistors'!$E$8</c:f>
              <c:numCache>
                <c:formatCode>0.000</c:formatCode>
                <c:ptCount val="1"/>
                <c:pt idx="0">
                  <c:v>0.0148209108904651</c:v>
                </c:pt>
              </c:numCache>
            </c:numRef>
          </c:xVal>
          <c:yVal>
            <c:numRef>
              <c:f>'4.1 Transistors'!$F$8</c:f>
              <c:numCache>
                <c:formatCode>0.00</c:formatCode>
                <c:ptCount val="1"/>
                <c:pt idx="0">
                  <c:v>0.80164472076645</c:v>
                </c:pt>
              </c:numCache>
            </c:numRef>
          </c:yVal>
        </c:ser>
        <c:ser>
          <c:idx val="4"/>
          <c:order val="1"/>
          <c:tx>
            <c:strRef>
              <c:f>'4.1 Transistors'!$N$4</c:f>
              <c:strCache>
                <c:ptCount val="1"/>
                <c:pt idx="0">
                  <c:v>C2D (65)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Transistors'!$N$8</c:f>
              <c:numCache>
                <c:formatCode>0.000</c:formatCode>
                <c:ptCount val="1"/>
                <c:pt idx="0">
                  <c:v>0.00699886166507915</c:v>
                </c:pt>
              </c:numCache>
            </c:numRef>
          </c:xVal>
          <c:yVal>
            <c:numRef>
              <c:f>'4.1 Transistors'!$O$8</c:f>
              <c:numCache>
                <c:formatCode>0.00</c:formatCode>
                <c:ptCount val="1"/>
                <c:pt idx="0">
                  <c:v>0.0906482481868582</c:v>
                </c:pt>
              </c:numCache>
            </c:numRef>
          </c:yVal>
        </c:ser>
        <c:ser>
          <c:idx val="6"/>
          <c:order val="2"/>
          <c:tx>
            <c:strRef>
              <c:f>'4.1 Transistors'!$T$4</c:f>
              <c:strCache>
                <c:ptCount val="1"/>
                <c:pt idx="0">
                  <c:v>C2Q (65)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Transistors'!$T$8</c:f>
              <c:numCache>
                <c:formatCode>0.000</c:formatCode>
                <c:ptCount val="1"/>
                <c:pt idx="0">
                  <c:v>0.00463747342097191</c:v>
                </c:pt>
              </c:numCache>
            </c:numRef>
          </c:xVal>
          <c:yVal>
            <c:numRef>
              <c:f>'4.1 Transistors'!$U$8</c:f>
              <c:numCache>
                <c:formatCode>0.00</c:formatCode>
                <c:ptCount val="1"/>
                <c:pt idx="0">
                  <c:v>0.0998201417968405</c:v>
                </c:pt>
              </c:numCache>
            </c:numRef>
          </c:yVal>
        </c:ser>
        <c:ser>
          <c:idx val="7"/>
          <c:order val="3"/>
          <c:tx>
            <c:strRef>
              <c:f>'4.1 Transistors'!$W$4</c:f>
              <c:strCache>
                <c:ptCount val="1"/>
                <c:pt idx="0">
                  <c:v>i7 (45)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'4.1 Transistors'!$W$8</c:f>
              <c:numCache>
                <c:formatCode>0.000</c:formatCode>
                <c:ptCount val="1"/>
                <c:pt idx="0">
                  <c:v>0.00610688721693981</c:v>
                </c:pt>
              </c:numCache>
            </c:numRef>
          </c:xVal>
          <c:yVal>
            <c:numRef>
              <c:f>'4.1 Transistors'!$X$8</c:f>
              <c:numCache>
                <c:formatCode>0.00</c:formatCode>
                <c:ptCount val="1"/>
                <c:pt idx="0">
                  <c:v>0.0642457614709809</c:v>
                </c:pt>
              </c:numCache>
            </c:numRef>
          </c:yVal>
        </c:ser>
        <c:ser>
          <c:idx val="0"/>
          <c:order val="4"/>
          <c:tx>
            <c:strRef>
              <c:f>'4.1 Transistors'!$B$4</c:f>
              <c:strCache>
                <c:ptCount val="1"/>
                <c:pt idx="0">
                  <c:v>Atom (45)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'4.1 Transistors'!$B$8</c:f>
              <c:numCache>
                <c:formatCode>0.000</c:formatCode>
                <c:ptCount val="1"/>
                <c:pt idx="0">
                  <c:v>0.0109711646281685</c:v>
                </c:pt>
              </c:numCache>
            </c:numRef>
          </c:xVal>
          <c:yVal>
            <c:numRef>
              <c:f>'4.1 Transistors'!$C$8</c:f>
              <c:numCache>
                <c:formatCode>0.00</c:formatCode>
                <c:ptCount val="1"/>
                <c:pt idx="0">
                  <c:v>0.0505845635285626</c:v>
                </c:pt>
              </c:numCache>
            </c:numRef>
          </c:yVal>
        </c:ser>
        <c:ser>
          <c:idx val="3"/>
          <c:order val="5"/>
          <c:tx>
            <c:strRef>
              <c:f>'4.1 Transistors'!$K$4</c:f>
              <c:strCache>
                <c:ptCount val="1"/>
                <c:pt idx="0">
                  <c:v>C2D (45)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'4.1 Transistors'!$K$8</c:f>
              <c:numCache>
                <c:formatCode>0.000</c:formatCode>
                <c:ptCount val="1"/>
                <c:pt idx="0">
                  <c:v>0.0111575068073098</c:v>
                </c:pt>
              </c:numCache>
            </c:numRef>
          </c:xVal>
          <c:yVal>
            <c:numRef>
              <c:f>'4.1 Transistors'!$L$8</c:f>
              <c:numCache>
                <c:formatCode>0.00</c:formatCode>
                <c:ptCount val="1"/>
                <c:pt idx="0">
                  <c:v>0.0913940397642643</c:v>
                </c:pt>
              </c:numCache>
            </c:numRef>
          </c:yVal>
        </c:ser>
        <c:ser>
          <c:idx val="2"/>
          <c:order val="6"/>
          <c:tx>
            <c:strRef>
              <c:f>'4.1 Transistors'!$H$4</c:f>
              <c:strCache>
                <c:ptCount val="1"/>
                <c:pt idx="0">
                  <c:v>AtomD (45)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</c:marker>
          <c:xVal>
            <c:numRef>
              <c:f>'4.1 Transistors'!$H$8</c:f>
              <c:numCache>
                <c:formatCode>0.000</c:formatCode>
                <c:ptCount val="1"/>
                <c:pt idx="0">
                  <c:v>0.012</c:v>
                </c:pt>
              </c:numCache>
            </c:numRef>
          </c:xVal>
          <c:yVal>
            <c:numRef>
              <c:f>'4.1 Transistors'!$I$8</c:f>
              <c:numCache>
                <c:formatCode>0.00</c:formatCode>
                <c:ptCount val="1"/>
                <c:pt idx="0">
                  <c:v>0.0438893564063466</c:v>
                </c:pt>
              </c:numCache>
            </c:numRef>
          </c:yVal>
        </c:ser>
        <c:ser>
          <c:idx val="5"/>
          <c:order val="7"/>
          <c:tx>
            <c:strRef>
              <c:f>'4.1 Transistors'!$Q$4</c:f>
              <c:strCache>
                <c:ptCount val="1"/>
                <c:pt idx="0">
                  <c:v>i5 (32)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'4.1 Transistors'!$Q$8</c:f>
              <c:numCache>
                <c:formatCode>0.000</c:formatCode>
                <c:ptCount val="1"/>
                <c:pt idx="0">
                  <c:v>0.00993297696504269</c:v>
                </c:pt>
              </c:numCache>
            </c:numRef>
          </c:xVal>
          <c:yVal>
            <c:numRef>
              <c:f>'4.1 Transistors'!$R$8</c:f>
              <c:numCache>
                <c:formatCode>0.00</c:formatCode>
                <c:ptCount val="1"/>
                <c:pt idx="0">
                  <c:v>0.067221769341246</c:v>
                </c:pt>
              </c:numCache>
            </c:numRef>
          </c:yVal>
        </c:ser>
        <c:axId val="627751672"/>
        <c:axId val="627757192"/>
      </c:scatterChart>
      <c:valAx>
        <c:axId val="627751672"/>
        <c:scaling>
          <c:logBase val="10.0"/>
          <c:orientation val="minMax"/>
          <c:max val="0.02"/>
          <c:min val="0.004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 / Transistors (log)</a:t>
                </a:r>
              </a:p>
            </c:rich>
          </c:tx>
          <c:layout/>
        </c:title>
        <c:numFmt formatCode="0.000" sourceLinked="1"/>
        <c:tickLblPos val="nextTo"/>
        <c:crossAx val="627757192"/>
        <c:crossesAt val="0.01"/>
        <c:crossBetween val="midCat"/>
        <c:majorUnit val="10.0"/>
        <c:minorUnit val="10.0"/>
      </c:valAx>
      <c:valAx>
        <c:axId val="627757192"/>
        <c:scaling>
          <c:logBase val="10.0"/>
          <c:orientation val="minMax"/>
          <c:min val="0.02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 Transistors (log)</a:t>
                </a:r>
              </a:p>
            </c:rich>
          </c:tx>
          <c:layout/>
        </c:title>
        <c:numFmt formatCode="0.00" sourceLinked="1"/>
        <c:tickLblPos val="nextTo"/>
        <c:crossAx val="627751672"/>
        <c:crossesAt val="0.0"/>
        <c:crossBetween val="midCat"/>
        <c:majorUnit val="11.0"/>
        <c:minorUnit val="10.0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Avg JNSN</a:t>
            </a:r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Pareto'!$V$6:$X$6</c:f>
              <c:numCache>
                <c:formatCode>0.00</c:formatCode>
                <c:ptCount val="3"/>
                <c:pt idx="0">
                  <c:v>2.753889013648867</c:v>
                </c:pt>
                <c:pt idx="1">
                  <c:v>3.533779416490525</c:v>
                </c:pt>
                <c:pt idx="2">
                  <c:v>4.464134555583003</c:v>
                </c:pt>
              </c:numCache>
            </c:numRef>
          </c:xVal>
          <c:yVal>
            <c:numRef>
              <c:f>'4.2 Pareto'!$V$21:$X$21</c:f>
              <c:numCache>
                <c:formatCode>0.00</c:formatCode>
                <c:ptCount val="3"/>
                <c:pt idx="0">
                  <c:v>17.8826068859723</c:v>
                </c:pt>
                <c:pt idx="1">
                  <c:v>27.01189603649125</c:v>
                </c:pt>
                <c:pt idx="2">
                  <c:v>46.96365163528705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Pareto'!$U$6</c:f>
              <c:numCache>
                <c:formatCode>0.00</c:formatCode>
                <c:ptCount val="1"/>
                <c:pt idx="0">
                  <c:v>3.827227160832741</c:v>
                </c:pt>
              </c:numCache>
            </c:numRef>
          </c:xVal>
          <c:yVal>
            <c:numRef>
              <c:f>'4.2 Pareto'!$U$21</c:f>
              <c:numCache>
                <c:formatCode>0.00</c:formatCode>
                <c:ptCount val="1"/>
                <c:pt idx="0">
                  <c:v>40.99694676572348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Pareto'!$R$6:$T$6</c:f>
              <c:numCache>
                <c:formatCode>0.00</c:formatCode>
                <c:ptCount val="3"/>
                <c:pt idx="0">
                  <c:v>2.007838908036521</c:v>
                </c:pt>
                <c:pt idx="1">
                  <c:v>2.599276170696306</c:v>
                </c:pt>
                <c:pt idx="2">
                  <c:v>3.343399942826986</c:v>
                </c:pt>
              </c:numCache>
            </c:numRef>
          </c:xVal>
          <c:yVal>
            <c:numRef>
              <c:f>'4.2 Pareto'!$R$21:$T$21</c:f>
              <c:numCache>
                <c:formatCode>0.00</c:formatCode>
                <c:ptCount val="3"/>
                <c:pt idx="0">
                  <c:v>11.09444595304944</c:v>
                </c:pt>
                <c:pt idx="1">
                  <c:v>19.74051869441558</c:v>
                </c:pt>
                <c:pt idx="2">
                  <c:v>33.24954019684975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Pareto'!$O$6:$Q$6</c:f>
              <c:numCache>
                <c:formatCode>0.00</c:formatCode>
                <c:ptCount val="3"/>
                <c:pt idx="0">
                  <c:v>1.73633382851311</c:v>
                </c:pt>
                <c:pt idx="1">
                  <c:v>2.455741118633772</c:v>
                </c:pt>
                <c:pt idx="2">
                  <c:v>2.852290956088403</c:v>
                </c:pt>
              </c:numCache>
            </c:numRef>
          </c:xVal>
          <c:yVal>
            <c:numRef>
              <c:f>'4.2 Pareto'!$O$21:$Q$21</c:f>
              <c:numCache>
                <c:formatCode>0.00</c:formatCode>
                <c:ptCount val="3"/>
                <c:pt idx="0">
                  <c:v>9.636722042808767</c:v>
                </c:pt>
                <c:pt idx="1">
                  <c:v>20.58426940433695</c:v>
                </c:pt>
                <c:pt idx="2">
                  <c:v>28.97223661787565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Pareto'!$L$6:$N$6</c:f>
              <c:numCache>
                <c:formatCode>0.00</c:formatCode>
                <c:ptCount val="3"/>
                <c:pt idx="0">
                  <c:v>1.473061974849706</c:v>
                </c:pt>
                <c:pt idx="1">
                  <c:v>2.117468566126761</c:v>
                </c:pt>
                <c:pt idx="2">
                  <c:v>2.519956422810997</c:v>
                </c:pt>
              </c:numCache>
            </c:numRef>
          </c:xVal>
          <c:yVal>
            <c:numRef>
              <c:f>'4.2 Pareto'!$L$21:$N$21</c:f>
              <c:numCache>
                <c:formatCode>0.00</c:formatCode>
                <c:ptCount val="3"/>
                <c:pt idx="0">
                  <c:v>7.96046746716936</c:v>
                </c:pt>
                <c:pt idx="1">
                  <c:v>14.59461615627268</c:v>
                </c:pt>
                <c:pt idx="2">
                  <c:v>25.63561186062515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Pareto'!$K$6</c:f>
              <c:numCache>
                <c:formatCode>0.00</c:formatCode>
                <c:ptCount val="1"/>
                <c:pt idx="0">
                  <c:v>2.190705689916419</c:v>
                </c:pt>
              </c:numCache>
            </c:numRef>
          </c:xVal>
          <c:yVal>
            <c:numRef>
              <c:f>'4.2 Pareto'!$K$21</c:f>
              <c:numCache>
                <c:formatCode>0.00</c:formatCode>
                <c:ptCount val="1"/>
                <c:pt idx="0">
                  <c:v>23.07019189009984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Pareto'!$H$6:$J$6</c:f>
              <c:numCache>
                <c:formatCode>0.00</c:formatCode>
                <c:ptCount val="3"/>
                <c:pt idx="0">
                  <c:v>1.528928418433716</c:v>
                </c:pt>
                <c:pt idx="1">
                  <c:v>2.04749440444673</c:v>
                </c:pt>
                <c:pt idx="2">
                  <c:v>2.543911552066644</c:v>
                </c:pt>
              </c:numCache>
            </c:numRef>
          </c:xVal>
          <c:yVal>
            <c:numRef>
              <c:f>'4.2 Pareto'!$H$21:$J$21</c:f>
              <c:numCache>
                <c:formatCode>0.00</c:formatCode>
                <c:ptCount val="3"/>
                <c:pt idx="0">
                  <c:v>8.48889178051504</c:v>
                </c:pt>
                <c:pt idx="1">
                  <c:v>14.44173712682321</c:v>
                </c:pt>
                <c:pt idx="2">
                  <c:v>20.83784106625227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Pareto'!$D$6:$G$6</c:f>
              <c:numCache>
                <c:formatCode>0.00</c:formatCode>
                <c:ptCount val="4"/>
                <c:pt idx="0">
                  <c:v>0.439638947070159</c:v>
                </c:pt>
                <c:pt idx="1">
                  <c:v>0.0</c:v>
                </c:pt>
                <c:pt idx="2">
                  <c:v>0.599424768937926</c:v>
                </c:pt>
                <c:pt idx="3">
                  <c:v>0.742305454465273</c:v>
                </c:pt>
              </c:numCache>
            </c:numRef>
          </c:xVal>
          <c:yVal>
            <c:numRef>
              <c:f>'4.2 Pareto'!$D$21:$G$21</c:f>
              <c:numCache>
                <c:formatCode>0.00</c:formatCode>
                <c:ptCount val="4"/>
                <c:pt idx="0">
                  <c:v>3.805450564646732</c:v>
                </c:pt>
                <c:pt idx="1">
                  <c:v>0.0</c:v>
                </c:pt>
                <c:pt idx="2">
                  <c:v>4.202947820577398</c:v>
                </c:pt>
                <c:pt idx="3">
                  <c:v>4.652271779072737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Pareto'!$B$6:$C$6</c:f>
              <c:numCache>
                <c:formatCode>0.00</c:formatCode>
                <c:ptCount val="2"/>
                <c:pt idx="0">
                  <c:v>0.415903140858859</c:v>
                </c:pt>
                <c:pt idx="1">
                  <c:v>0.515644737523922</c:v>
                </c:pt>
              </c:numCache>
            </c:numRef>
          </c:xVal>
          <c:yVal>
            <c:numRef>
              <c:f>'4.2 Pareto'!$B$21:$C$21</c:f>
              <c:numCache>
                <c:formatCode>0.00</c:formatCode>
                <c:ptCount val="2"/>
                <c:pt idx="0">
                  <c:v>2.163039764776807</c:v>
                </c:pt>
                <c:pt idx="1">
                  <c:v>2.377474485842443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Pareto'!$C$6,'4.2 Pareto'!$H$6,'4.2 Pareto'!$L$6,'4.2 Pareto'!$O$6,'4.2 Pareto'!$R$6,'4.2 Pareto'!$V$6,'4.2 Pareto'!$W$6,'4.2 Pareto'!$X$6,'4.2 Pareto'!$AA$6)</c:f>
              <c:numCache>
                <c:formatCode>0.00</c:formatCode>
                <c:ptCount val="9"/>
                <c:pt idx="0">
                  <c:v>0.515644737523922</c:v>
                </c:pt>
                <c:pt idx="1">
                  <c:v>1.528928418433716</c:v>
                </c:pt>
                <c:pt idx="2">
                  <c:v>1.473061974849706</c:v>
                </c:pt>
                <c:pt idx="3">
                  <c:v>1.73633382851311</c:v>
                </c:pt>
                <c:pt idx="4">
                  <c:v>2.007838908036521</c:v>
                </c:pt>
                <c:pt idx="5">
                  <c:v>2.753889013648867</c:v>
                </c:pt>
                <c:pt idx="6">
                  <c:v>3.533779416490525</c:v>
                </c:pt>
                <c:pt idx="7">
                  <c:v>4.464134555583003</c:v>
                </c:pt>
                <c:pt idx="8">
                  <c:v>4.270087108352007</c:v>
                </c:pt>
              </c:numCache>
            </c:numRef>
          </c:xVal>
          <c:yVal>
            <c:numRef>
              <c:f>('4.2 Pareto'!$C$21,'4.2 Pareto'!$H$21,'4.2 Pareto'!$L$21,'4.2 Pareto'!$O$21,'4.2 Pareto'!$R$21,'4.2 Pareto'!$V$21,'4.2 Pareto'!$W$21,'4.2 Pareto'!$X$21,'4.2 Pareto'!$AA$21)</c:f>
              <c:numCache>
                <c:formatCode>0.00</c:formatCode>
                <c:ptCount val="9"/>
                <c:pt idx="0">
                  <c:v>2.377474485842443</c:v>
                </c:pt>
                <c:pt idx="1">
                  <c:v>8.48889178051504</c:v>
                </c:pt>
                <c:pt idx="2">
                  <c:v>7.96046746716936</c:v>
                </c:pt>
                <c:pt idx="3">
                  <c:v>9.636722042808767</c:v>
                </c:pt>
                <c:pt idx="4">
                  <c:v>11.09444595304944</c:v>
                </c:pt>
                <c:pt idx="5">
                  <c:v>17.8826068859723</c:v>
                </c:pt>
                <c:pt idx="6">
                  <c:v>27.01189603649125</c:v>
                </c:pt>
                <c:pt idx="7">
                  <c:v>46.96365163528705</c:v>
                </c:pt>
                <c:pt idx="8">
                  <c:v>39.4074729150118</c:v>
                </c:pt>
              </c:numCache>
            </c:numRef>
          </c:yVal>
        </c:ser>
        <c:ser>
          <c:idx val="11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Pareto'!$Y$6:$AD$6</c:f>
              <c:numCache>
                <c:formatCode>0.00</c:formatCode>
                <c:ptCount val="6"/>
                <c:pt idx="0">
                  <c:v>2.038230278230545</c:v>
                </c:pt>
                <c:pt idx="1">
                  <c:v>2.69756867052514</c:v>
                </c:pt>
                <c:pt idx="2">
                  <c:v>4.270087108352007</c:v>
                </c:pt>
                <c:pt idx="3">
                  <c:v>2.32844601841598</c:v>
                </c:pt>
                <c:pt idx="4">
                  <c:v>3.162872014478427</c:v>
                </c:pt>
                <c:pt idx="5">
                  <c:v>3.656202971008449</c:v>
                </c:pt>
              </c:numCache>
            </c:numRef>
          </c:xVal>
          <c:yVal>
            <c:numRef>
              <c:f>'4.2 Pareto'!$Y$21:$AD$21</c:f>
              <c:numCache>
                <c:formatCode>0.00</c:formatCode>
                <c:ptCount val="6"/>
                <c:pt idx="0">
                  <c:v>15.52334191154834</c:v>
                </c:pt>
                <c:pt idx="1">
                  <c:v>24.3861972858528</c:v>
                </c:pt>
                <c:pt idx="2">
                  <c:v>39.4074729150118</c:v>
                </c:pt>
                <c:pt idx="3">
                  <c:v>17.87512690613133</c:v>
                </c:pt>
                <c:pt idx="4">
                  <c:v>28.03449962513596</c:v>
                </c:pt>
                <c:pt idx="5">
                  <c:v>33.09276164021841</c:v>
                </c:pt>
              </c:numCache>
            </c:numRef>
          </c:yVal>
        </c:ser>
        <c:axId val="628671672"/>
        <c:axId val="628680888"/>
      </c:scatterChart>
      <c:valAx>
        <c:axId val="6286716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8680888"/>
        <c:crosses val="autoZero"/>
        <c:crossBetween val="midCat"/>
      </c:valAx>
      <c:valAx>
        <c:axId val="628680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  <a:r>
                  <a:rPr lang="en-US" baseline="0"/>
                  <a:t> (W)</a:t>
                </a:r>
                <a:endParaRPr lang="en-US"/>
              </a:p>
            </c:rich>
          </c:tx>
        </c:title>
        <c:numFmt formatCode="0.00" sourceLinked="1"/>
        <c:tickLblPos val="nextTo"/>
        <c:crossAx val="62867167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Avg JNSN</a:t>
            </a:r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Pareto'!$V$6:$X$6</c:f>
              <c:numCache>
                <c:formatCode>0.00</c:formatCode>
                <c:ptCount val="3"/>
                <c:pt idx="0">
                  <c:v>2.753889013648867</c:v>
                </c:pt>
                <c:pt idx="1">
                  <c:v>3.533779416490525</c:v>
                </c:pt>
                <c:pt idx="2">
                  <c:v>4.464134555583003</c:v>
                </c:pt>
              </c:numCache>
            </c:numRef>
          </c:xVal>
          <c:yVal>
            <c:numRef>
              <c:f>'4.2 Pareto'!$V$36:$X$36</c:f>
              <c:numCache>
                <c:formatCode>0.00</c:formatCode>
                <c:ptCount val="3"/>
                <c:pt idx="0">
                  <c:v>0.264001421320279</c:v>
                </c:pt>
                <c:pt idx="1">
                  <c:v>0.314778513673539</c:v>
                </c:pt>
                <c:pt idx="2">
                  <c:v>0.438626901110876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Pareto'!$U$6</c:f>
              <c:numCache>
                <c:formatCode>0.00</c:formatCode>
                <c:ptCount val="1"/>
                <c:pt idx="0">
                  <c:v>3.827227160832741</c:v>
                </c:pt>
              </c:numCache>
            </c:numRef>
          </c:xVal>
          <c:yVal>
            <c:numRef>
              <c:f>'4.2 Pareto'!$U$36</c:f>
              <c:numCache>
                <c:formatCode>0.00</c:formatCode>
                <c:ptCount val="1"/>
                <c:pt idx="0">
                  <c:v>0.447813712140007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Pareto'!$R$6:$T$6</c:f>
              <c:numCache>
                <c:formatCode>0.00</c:formatCode>
                <c:ptCount val="3"/>
                <c:pt idx="0">
                  <c:v>2.007838908036521</c:v>
                </c:pt>
                <c:pt idx="1">
                  <c:v>2.599276170696306</c:v>
                </c:pt>
                <c:pt idx="2">
                  <c:v>3.343399942826986</c:v>
                </c:pt>
              </c:numCache>
            </c:numRef>
          </c:xVal>
          <c:yVal>
            <c:numRef>
              <c:f>'4.2 Pareto'!$R$36:$T$36</c:f>
              <c:numCache>
                <c:formatCode>0.00</c:formatCode>
                <c:ptCount val="3"/>
                <c:pt idx="0">
                  <c:v>0.22719046704814</c:v>
                </c:pt>
                <c:pt idx="1">
                  <c:v>0.308287976877299</c:v>
                </c:pt>
                <c:pt idx="2">
                  <c:v>0.409558913283363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Pareto'!$O$6:$Q$6</c:f>
              <c:numCache>
                <c:formatCode>0.00</c:formatCode>
                <c:ptCount val="3"/>
                <c:pt idx="0">
                  <c:v>1.73633382851311</c:v>
                </c:pt>
                <c:pt idx="1">
                  <c:v>2.455741118633772</c:v>
                </c:pt>
                <c:pt idx="2">
                  <c:v>2.852290956088403</c:v>
                </c:pt>
              </c:numCache>
            </c:numRef>
          </c:xVal>
          <c:yVal>
            <c:numRef>
              <c:f>'4.2 Pareto'!$O$36:$Q$36</c:f>
              <c:numCache>
                <c:formatCode>0.00</c:formatCode>
                <c:ptCount val="3"/>
                <c:pt idx="0">
                  <c:v>0.230175143810819</c:v>
                </c:pt>
                <c:pt idx="1">
                  <c:v>0.34527404330974</c:v>
                </c:pt>
                <c:pt idx="2">
                  <c:v>0.42111064893976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Pareto'!$L$6:$N$6</c:f>
              <c:numCache>
                <c:formatCode>0.00</c:formatCode>
                <c:ptCount val="3"/>
                <c:pt idx="0">
                  <c:v>1.473061974849706</c:v>
                </c:pt>
                <c:pt idx="1">
                  <c:v>2.117468566126761</c:v>
                </c:pt>
                <c:pt idx="2">
                  <c:v>2.519956422810997</c:v>
                </c:pt>
              </c:numCache>
            </c:numRef>
          </c:xVal>
          <c:yVal>
            <c:numRef>
              <c:f>'4.2 Pareto'!$L$36:$N$36</c:f>
              <c:numCache>
                <c:formatCode>0.00</c:formatCode>
                <c:ptCount val="3"/>
                <c:pt idx="0">
                  <c:v>0.229466437315877</c:v>
                </c:pt>
                <c:pt idx="1">
                  <c:v>0.290788033691771</c:v>
                </c:pt>
                <c:pt idx="2">
                  <c:v>0.427661899630676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Pareto'!$K$6</c:f>
              <c:numCache>
                <c:formatCode>0.00</c:formatCode>
                <c:ptCount val="1"/>
                <c:pt idx="0">
                  <c:v>2.190705689916419</c:v>
                </c:pt>
              </c:numCache>
            </c:numRef>
          </c:xVal>
          <c:yVal>
            <c:numRef>
              <c:f>'4.2 Pareto'!$K$36</c:f>
              <c:numCache>
                <c:formatCode>0.00</c:formatCode>
                <c:ptCount val="1"/>
                <c:pt idx="0">
                  <c:v>0.460809150282843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Pareto'!$H$6:$J$6</c:f>
              <c:numCache>
                <c:formatCode>0.00</c:formatCode>
                <c:ptCount val="3"/>
                <c:pt idx="0">
                  <c:v>1.528928418433716</c:v>
                </c:pt>
                <c:pt idx="1">
                  <c:v>2.04749440444673</c:v>
                </c:pt>
                <c:pt idx="2">
                  <c:v>2.543911552066644</c:v>
                </c:pt>
              </c:numCache>
            </c:numRef>
          </c:xVal>
          <c:yVal>
            <c:numRef>
              <c:f>'4.2 Pareto'!$H$36:$J$36</c:f>
              <c:numCache>
                <c:formatCode>0.00</c:formatCode>
                <c:ptCount val="3"/>
                <c:pt idx="0">
                  <c:v>0.229153887871262</c:v>
                </c:pt>
                <c:pt idx="1">
                  <c:v>0.292782320903191</c:v>
                </c:pt>
                <c:pt idx="2">
                  <c:v>0.346766086190135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Pareto'!$D$6:$G$6</c:f>
              <c:numCache>
                <c:formatCode>0.00</c:formatCode>
                <c:ptCount val="4"/>
                <c:pt idx="0">
                  <c:v>0.439638947070159</c:v>
                </c:pt>
                <c:pt idx="1">
                  <c:v>0.0</c:v>
                </c:pt>
                <c:pt idx="2">
                  <c:v>0.599424768937926</c:v>
                </c:pt>
                <c:pt idx="3">
                  <c:v>0.742305454465273</c:v>
                </c:pt>
              </c:numCache>
            </c:numRef>
          </c:xVal>
          <c:yVal>
            <c:numRef>
              <c:f>'4.2 Pareto'!$D$36:$G$36</c:f>
              <c:numCache>
                <c:formatCode>0.00</c:formatCode>
                <c:ptCount val="4"/>
                <c:pt idx="0">
                  <c:v>0.369355827307718</c:v>
                </c:pt>
                <c:pt idx="1">
                  <c:v>0.0</c:v>
                </c:pt>
                <c:pt idx="2">
                  <c:v>0.291485649003125</c:v>
                </c:pt>
                <c:pt idx="3">
                  <c:v>0.268627546384586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Pareto'!$B$6:$C$6</c:f>
              <c:numCache>
                <c:formatCode>0.00</c:formatCode>
                <c:ptCount val="2"/>
                <c:pt idx="0">
                  <c:v>0.415903140858859</c:v>
                </c:pt>
                <c:pt idx="1">
                  <c:v>0.515644737523922</c:v>
                </c:pt>
              </c:numCache>
            </c:numRef>
          </c:xVal>
          <c:yVal>
            <c:numRef>
              <c:f>'4.2 Pareto'!$B$36:$C$36</c:f>
              <c:numCache>
                <c:formatCode>0.00</c:formatCode>
                <c:ptCount val="2"/>
                <c:pt idx="0">
                  <c:v>0.221305222253746</c:v>
                </c:pt>
                <c:pt idx="1">
                  <c:v>0.190720557861765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Pareto'!$C$6,'4.2 Pareto'!$R$6,'4.2 Pareto'!$V$6,'4.2 Pareto'!$W$6,'4.2 Pareto'!$X$6,'4.2 Pareto'!$AA$6)</c:f>
              <c:numCache>
                <c:formatCode>0.00</c:formatCode>
                <c:ptCount val="6"/>
                <c:pt idx="0">
                  <c:v>0.515644737523922</c:v>
                </c:pt>
                <c:pt idx="1">
                  <c:v>2.007838908036521</c:v>
                </c:pt>
                <c:pt idx="2">
                  <c:v>2.753889013648867</c:v>
                </c:pt>
                <c:pt idx="3">
                  <c:v>3.533779416490525</c:v>
                </c:pt>
                <c:pt idx="4">
                  <c:v>4.464134555583003</c:v>
                </c:pt>
                <c:pt idx="5">
                  <c:v>4.270087108352007</c:v>
                </c:pt>
              </c:numCache>
            </c:numRef>
          </c:xVal>
          <c:yVal>
            <c:numRef>
              <c:f>('4.2 Pareto'!$C$36,'4.2 Pareto'!$R$36,'4.2 Pareto'!$V$36,'4.2 Pareto'!$W$36,'4.2 Pareto'!$X$36,'4.2 Pareto'!$AA$36)</c:f>
              <c:numCache>
                <c:formatCode>0.00</c:formatCode>
                <c:ptCount val="6"/>
                <c:pt idx="0">
                  <c:v>0.190720557861765</c:v>
                </c:pt>
                <c:pt idx="1">
                  <c:v>0.22719046704814</c:v>
                </c:pt>
                <c:pt idx="2">
                  <c:v>0.264001421320279</c:v>
                </c:pt>
                <c:pt idx="3">
                  <c:v>0.314778513673539</c:v>
                </c:pt>
                <c:pt idx="4">
                  <c:v>0.438626901110876</c:v>
                </c:pt>
                <c:pt idx="5">
                  <c:v>0.369385840408816</c:v>
                </c:pt>
              </c:numCache>
            </c:numRef>
          </c:yVal>
        </c:ser>
        <c:ser>
          <c:idx val="10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Pareto'!$Y$6:$AD$6</c:f>
              <c:numCache>
                <c:formatCode>0.00</c:formatCode>
                <c:ptCount val="6"/>
                <c:pt idx="0">
                  <c:v>2.038230278230545</c:v>
                </c:pt>
                <c:pt idx="1">
                  <c:v>2.69756867052514</c:v>
                </c:pt>
                <c:pt idx="2">
                  <c:v>4.270087108352007</c:v>
                </c:pt>
                <c:pt idx="3">
                  <c:v>2.32844601841598</c:v>
                </c:pt>
                <c:pt idx="4">
                  <c:v>3.162872014478427</c:v>
                </c:pt>
                <c:pt idx="5">
                  <c:v>3.656202971008449</c:v>
                </c:pt>
              </c:numCache>
            </c:numRef>
          </c:xVal>
          <c:yVal>
            <c:numRef>
              <c:f>'4.2 Pareto'!$Y$36:$AD$36</c:f>
              <c:numCache>
                <c:formatCode>0.00</c:formatCode>
                <c:ptCount val="6"/>
                <c:pt idx="0">
                  <c:v>0.332118850293887</c:v>
                </c:pt>
                <c:pt idx="1">
                  <c:v>0.371707645628624</c:v>
                </c:pt>
                <c:pt idx="2">
                  <c:v>0.369385840408816</c:v>
                </c:pt>
                <c:pt idx="3">
                  <c:v>0.323276566595735</c:v>
                </c:pt>
                <c:pt idx="4">
                  <c:v>0.358804141939973</c:v>
                </c:pt>
                <c:pt idx="5">
                  <c:v>0.363011024098007</c:v>
                </c:pt>
              </c:numCache>
            </c:numRef>
          </c:yVal>
        </c:ser>
        <c:axId val="624906968"/>
        <c:axId val="624916184"/>
      </c:scatterChart>
      <c:valAx>
        <c:axId val="6249069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4916184"/>
        <c:crosses val="autoZero"/>
        <c:crossBetween val="midCat"/>
      </c:valAx>
      <c:valAx>
        <c:axId val="6249161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Energy</a:t>
                </a:r>
              </a:p>
            </c:rich>
          </c:tx>
        </c:title>
        <c:numFmt formatCode="0.00" sourceLinked="1"/>
        <c:tickLblPos val="nextTo"/>
        <c:crossAx val="62490696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Java Scale</a:t>
            </a:r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Pareto'!$V$16:$X$16</c:f>
              <c:numCache>
                <c:formatCode>0.00</c:formatCode>
                <c:ptCount val="3"/>
                <c:pt idx="0">
                  <c:v>3.444172421618831</c:v>
                </c:pt>
                <c:pt idx="1">
                  <c:v>4.382469784756034</c:v>
                </c:pt>
                <c:pt idx="2">
                  <c:v>5.49121591322424</c:v>
                </c:pt>
              </c:numCache>
            </c:numRef>
          </c:xVal>
          <c:yVal>
            <c:numRef>
              <c:f>'4.2 Pareto'!$V$31:$X$31</c:f>
              <c:numCache>
                <c:formatCode>0.00</c:formatCode>
                <c:ptCount val="3"/>
                <c:pt idx="0">
                  <c:v>24.96092570243633</c:v>
                </c:pt>
                <c:pt idx="1">
                  <c:v>36.84978945467937</c:v>
                </c:pt>
                <c:pt idx="2">
                  <c:v>62.75039232446476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Pareto'!$U$16</c:f>
              <c:numCache>
                <c:formatCode>0.00</c:formatCode>
                <c:ptCount val="1"/>
                <c:pt idx="0">
                  <c:v>4.357118373593963</c:v>
                </c:pt>
              </c:numCache>
            </c:numRef>
          </c:xVal>
          <c:yVal>
            <c:numRef>
              <c:f>'4.2 Pareto'!$U$31</c:f>
              <c:numCache>
                <c:formatCode>0.00</c:formatCode>
                <c:ptCount val="1"/>
                <c:pt idx="0">
                  <c:v>48.44732374993812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Pareto'!$R$16:$T$16</c:f>
              <c:numCache>
                <c:formatCode>0.00</c:formatCode>
                <c:ptCount val="3"/>
                <c:pt idx="0">
                  <c:v>2.229815696515236</c:v>
                </c:pt>
                <c:pt idx="1">
                  <c:v>2.874328845802324</c:v>
                </c:pt>
                <c:pt idx="2">
                  <c:v>3.641073959156875</c:v>
                </c:pt>
              </c:numCache>
            </c:numRef>
          </c:xVal>
          <c:yVal>
            <c:numRef>
              <c:f>'4.2 Pareto'!$R$31:$T$31</c:f>
              <c:numCache>
                <c:formatCode>0.00</c:formatCode>
                <c:ptCount val="3"/>
                <c:pt idx="0">
                  <c:v>13.00820650056197</c:v>
                </c:pt>
                <c:pt idx="1">
                  <c:v>23.82603962155106</c:v>
                </c:pt>
                <c:pt idx="2">
                  <c:v>38.04265389271458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Pareto'!$O$16:$Q$16</c:f>
              <c:numCache>
                <c:formatCode>0.00</c:formatCode>
                <c:ptCount val="3"/>
                <c:pt idx="0">
                  <c:v>1.718325684931035</c:v>
                </c:pt>
                <c:pt idx="1">
                  <c:v>2.339569866728302</c:v>
                </c:pt>
                <c:pt idx="2">
                  <c:v>2.658000681158501</c:v>
                </c:pt>
              </c:numCache>
            </c:numRef>
          </c:xVal>
          <c:yVal>
            <c:numRef>
              <c:f>'4.2 Pareto'!$O$31:$Q$31</c:f>
              <c:numCache>
                <c:formatCode>0.00</c:formatCode>
                <c:ptCount val="3"/>
                <c:pt idx="0">
                  <c:v>10.35423552502998</c:v>
                </c:pt>
                <c:pt idx="1">
                  <c:v>21.87581623680156</c:v>
                </c:pt>
                <c:pt idx="2">
                  <c:v>29.41832170417459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Pareto'!$L$16:$N$16</c:f>
              <c:numCache>
                <c:formatCode>0.00</c:formatCode>
                <c:ptCount val="3"/>
                <c:pt idx="0">
                  <c:v>1.361452483023154</c:v>
                </c:pt>
                <c:pt idx="1">
                  <c:v>1.914571263181953</c:v>
                </c:pt>
                <c:pt idx="2">
                  <c:v>2.248293768066466</c:v>
                </c:pt>
              </c:numCache>
            </c:numRef>
          </c:xVal>
          <c:yVal>
            <c:numRef>
              <c:f>'4.2 Pareto'!$L$31:$N$31</c:f>
              <c:numCache>
                <c:formatCode>0.00</c:formatCode>
                <c:ptCount val="3"/>
                <c:pt idx="0">
                  <c:v>8.158177917624644</c:v>
                </c:pt>
                <c:pt idx="1">
                  <c:v>15.03900523412252</c:v>
                </c:pt>
                <c:pt idx="2">
                  <c:v>25.38783002740098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Pareto'!$K$16</c:f>
              <c:numCache>
                <c:formatCode>0.00</c:formatCode>
                <c:ptCount val="1"/>
                <c:pt idx="0">
                  <c:v>1.608940769899329</c:v>
                </c:pt>
              </c:numCache>
            </c:numRef>
          </c:xVal>
          <c:yVal>
            <c:numRef>
              <c:f>'4.2 Pareto'!$K$31</c:f>
              <c:numCache>
                <c:formatCode>0.00</c:formatCode>
                <c:ptCount val="1"/>
                <c:pt idx="0">
                  <c:v>20.17148622334637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Pareto'!$H$16:$J$16</c:f>
              <c:numCache>
                <c:formatCode>0.00</c:formatCode>
                <c:ptCount val="3"/>
                <c:pt idx="0">
                  <c:v>1.5841494807895</c:v>
                </c:pt>
                <c:pt idx="1">
                  <c:v>1.902672748847962</c:v>
                </c:pt>
                <c:pt idx="2">
                  <c:v>2.441168880729406</c:v>
                </c:pt>
              </c:numCache>
            </c:numRef>
          </c:xVal>
          <c:yVal>
            <c:numRef>
              <c:f>'4.2 Pareto'!$H$31:$J$31</c:f>
              <c:numCache>
                <c:formatCode>0.00</c:formatCode>
                <c:ptCount val="3"/>
                <c:pt idx="0">
                  <c:v>9.107605901539575</c:v>
                </c:pt>
                <c:pt idx="1">
                  <c:v>15.29173784963023</c:v>
                </c:pt>
                <c:pt idx="2">
                  <c:v>22.59505911544987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Pareto'!$D$16:$G$16</c:f>
              <c:numCache>
                <c:formatCode>0.00</c:formatCode>
                <c:ptCount val="4"/>
                <c:pt idx="0">
                  <c:v>0.396298743763225</c:v>
                </c:pt>
                <c:pt idx="1">
                  <c:v>0.0</c:v>
                </c:pt>
                <c:pt idx="2">
                  <c:v>0.644822864146395</c:v>
                </c:pt>
                <c:pt idx="3">
                  <c:v>0.863195197169492</c:v>
                </c:pt>
              </c:numCache>
            </c:numRef>
          </c:xVal>
          <c:yVal>
            <c:numRef>
              <c:f>'4.2 Pareto'!$D$31:$G$31</c:f>
              <c:numCache>
                <c:formatCode>0.00</c:formatCode>
                <c:ptCount val="4"/>
                <c:pt idx="0">
                  <c:v>3.840862225467844</c:v>
                </c:pt>
                <c:pt idx="1">
                  <c:v>0.0</c:v>
                </c:pt>
                <c:pt idx="2">
                  <c:v>4.393382748765641</c:v>
                </c:pt>
                <c:pt idx="3">
                  <c:v>5.140174349996633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Pareto'!$B$16:$C$16</c:f>
              <c:numCache>
                <c:formatCode>0.00</c:formatCode>
                <c:ptCount val="2"/>
                <c:pt idx="0">
                  <c:v>0.379017420081158</c:v>
                </c:pt>
                <c:pt idx="1">
                  <c:v>0.521653096659038</c:v>
                </c:pt>
              </c:numCache>
            </c:numRef>
          </c:xVal>
          <c:yVal>
            <c:numRef>
              <c:f>'4.2 Pareto'!$B$31:$C$31</c:f>
              <c:numCache>
                <c:formatCode>0.00</c:formatCode>
                <c:ptCount val="2"/>
                <c:pt idx="0">
                  <c:v>2.191278294250582</c:v>
                </c:pt>
                <c:pt idx="1">
                  <c:v>2.399782941269927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Pareto'!$B$16,'4.2 Pareto'!$C$16,'4.2 Pareto'!$G$16,'4.2 Pareto'!$H$16,'4.2 Pareto'!$L$16,'4.2 Pareto'!$O$16,'4.2 Pareto'!$R$16,'4.2 Pareto'!$V$16,'4.2 Pareto'!$W$16,'4.2 Pareto'!$X$16,'4.2 Pareto'!$AA$16)</c:f>
              <c:numCache>
                <c:formatCode>0.00</c:formatCode>
                <c:ptCount val="11"/>
                <c:pt idx="0">
                  <c:v>0.379017420081158</c:v>
                </c:pt>
                <c:pt idx="1">
                  <c:v>0.521653096659038</c:v>
                </c:pt>
                <c:pt idx="2">
                  <c:v>0.863195197169492</c:v>
                </c:pt>
                <c:pt idx="3">
                  <c:v>1.5841494807895</c:v>
                </c:pt>
                <c:pt idx="4">
                  <c:v>1.361452483023154</c:v>
                </c:pt>
                <c:pt idx="5">
                  <c:v>1.718325684931035</c:v>
                </c:pt>
                <c:pt idx="6">
                  <c:v>2.229815696515236</c:v>
                </c:pt>
                <c:pt idx="7">
                  <c:v>3.444172421618831</c:v>
                </c:pt>
                <c:pt idx="8">
                  <c:v>4.382469784756034</c:v>
                </c:pt>
                <c:pt idx="9">
                  <c:v>5.49121591322424</c:v>
                </c:pt>
                <c:pt idx="10">
                  <c:v>5.243897179710795</c:v>
                </c:pt>
              </c:numCache>
            </c:numRef>
          </c:xVal>
          <c:yVal>
            <c:numRef>
              <c:f>('4.2 Pareto'!$B$31,'4.2 Pareto'!$C$31,'4.2 Pareto'!$G$31,'4.2 Pareto'!$H$31,'4.2 Pareto'!$L$31,'4.2 Pareto'!$O$31,'4.2 Pareto'!$R$31,'4.2 Pareto'!$V$31,'4.2 Pareto'!$W$31,'4.2 Pareto'!$X$31,'4.2 Pareto'!$AA$31)</c:f>
              <c:numCache>
                <c:formatCode>0.00</c:formatCode>
                <c:ptCount val="11"/>
                <c:pt idx="0">
                  <c:v>2.191278294250582</c:v>
                </c:pt>
                <c:pt idx="1">
                  <c:v>2.399782941269927</c:v>
                </c:pt>
                <c:pt idx="2">
                  <c:v>5.140174349996633</c:v>
                </c:pt>
                <c:pt idx="3">
                  <c:v>9.107605901539575</c:v>
                </c:pt>
                <c:pt idx="4">
                  <c:v>8.158177917624644</c:v>
                </c:pt>
                <c:pt idx="5">
                  <c:v>10.35423552502998</c:v>
                </c:pt>
                <c:pt idx="6">
                  <c:v>13.00820650056197</c:v>
                </c:pt>
                <c:pt idx="7">
                  <c:v>24.96092570243633</c:v>
                </c:pt>
                <c:pt idx="8">
                  <c:v>36.84978945467937</c:v>
                </c:pt>
                <c:pt idx="9">
                  <c:v>62.75039232446476</c:v>
                </c:pt>
                <c:pt idx="10">
                  <c:v>55.0049436783712</c:v>
                </c:pt>
              </c:numCache>
            </c:numRef>
          </c:yVal>
        </c:ser>
        <c:ser>
          <c:idx val="10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Pareto'!$Y$16:$AD$16</c:f>
              <c:numCache>
                <c:formatCode>0.00</c:formatCode>
                <c:ptCount val="6"/>
                <c:pt idx="0">
                  <c:v>1.512338946473048</c:v>
                </c:pt>
                <c:pt idx="1">
                  <c:v>2.569412224784004</c:v>
                </c:pt>
                <c:pt idx="2">
                  <c:v>5.243897179710795</c:v>
                </c:pt>
                <c:pt idx="3">
                  <c:v>2.093791050065044</c:v>
                </c:pt>
                <c:pt idx="4">
                  <c:v>3.478762193233659</c:v>
                </c:pt>
                <c:pt idx="5">
                  <c:v>4.185934017184942</c:v>
                </c:pt>
              </c:numCache>
            </c:numRef>
          </c:xVal>
          <c:yVal>
            <c:numRef>
              <c:f>'4.2 Pareto'!$Y$31:$AD$31</c:f>
              <c:numCache>
                <c:formatCode>0.00</c:formatCode>
                <c:ptCount val="6"/>
                <c:pt idx="0">
                  <c:v>13.91608376028816</c:v>
                </c:pt>
                <c:pt idx="1">
                  <c:v>25.98118368113061</c:v>
                </c:pt>
                <c:pt idx="2">
                  <c:v>55.0049436783712</c:v>
                </c:pt>
                <c:pt idx="3">
                  <c:v>18.30686200216532</c:v>
                </c:pt>
                <c:pt idx="4">
                  <c:v>33.86946262868683</c:v>
                </c:pt>
                <c:pt idx="5">
                  <c:v>41.56169381235166</c:v>
                </c:pt>
              </c:numCache>
            </c:numRef>
          </c:yVal>
        </c:ser>
        <c:axId val="624808776"/>
        <c:axId val="624803704"/>
      </c:scatterChart>
      <c:valAx>
        <c:axId val="6248087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4803704"/>
        <c:crosses val="autoZero"/>
        <c:crossBetween val="midCat"/>
      </c:valAx>
      <c:valAx>
        <c:axId val="6248037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  <a:r>
                  <a:rPr lang="en-US" baseline="0"/>
                  <a:t> (W)</a:t>
                </a:r>
                <a:endParaRPr lang="en-US"/>
              </a:p>
            </c:rich>
          </c:tx>
        </c:title>
        <c:numFmt formatCode="0.00" sourceLinked="1"/>
        <c:tickLblPos val="nextTo"/>
        <c:crossAx val="62480877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Java Scale</a:t>
            </a:r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Pareto'!$V$16:$X$16</c:f>
              <c:numCache>
                <c:formatCode>0.00</c:formatCode>
                <c:ptCount val="3"/>
                <c:pt idx="0">
                  <c:v>3.444172421618831</c:v>
                </c:pt>
                <c:pt idx="1">
                  <c:v>4.382469784756034</c:v>
                </c:pt>
                <c:pt idx="2">
                  <c:v>5.49121591322424</c:v>
                </c:pt>
              </c:numCache>
            </c:numRef>
          </c:xVal>
          <c:yVal>
            <c:numRef>
              <c:f>'4.2 Pareto'!$V$46:$X$46</c:f>
              <c:numCache>
                <c:formatCode>0.00</c:formatCode>
                <c:ptCount val="3"/>
                <c:pt idx="0">
                  <c:v>0.276846821651099</c:v>
                </c:pt>
                <c:pt idx="1">
                  <c:v>0.323806258622721</c:v>
                </c:pt>
                <c:pt idx="2">
                  <c:v>0.437288373310742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Pareto'!$U$16</c:f>
              <c:numCache>
                <c:formatCode>0.00</c:formatCode>
                <c:ptCount val="1"/>
                <c:pt idx="0">
                  <c:v>4.357118373593963</c:v>
                </c:pt>
              </c:numCache>
            </c:numRef>
          </c:xVal>
          <c:yVal>
            <c:numRef>
              <c:f>'4.2 Pareto'!$U$46</c:f>
              <c:numCache>
                <c:formatCode>0.00</c:formatCode>
                <c:ptCount val="1"/>
                <c:pt idx="0">
                  <c:v>0.422977886503494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Pareto'!$R$16:$T$16</c:f>
              <c:numCache>
                <c:formatCode>0.00</c:formatCode>
                <c:ptCount val="3"/>
                <c:pt idx="0">
                  <c:v>2.229815696515236</c:v>
                </c:pt>
                <c:pt idx="1">
                  <c:v>2.874328845802324</c:v>
                </c:pt>
                <c:pt idx="2">
                  <c:v>3.641073959156875</c:v>
                </c:pt>
              </c:numCache>
            </c:numRef>
          </c:xVal>
          <c:yVal>
            <c:numRef>
              <c:f>'4.2 Pareto'!$R$46:$T$46</c:f>
              <c:numCache>
                <c:formatCode>0.00</c:formatCode>
                <c:ptCount val="3"/>
                <c:pt idx="0">
                  <c:v>0.220391169566461</c:v>
                </c:pt>
                <c:pt idx="1">
                  <c:v>0.310033424483022</c:v>
                </c:pt>
                <c:pt idx="2">
                  <c:v>0.39387450764884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Pareto'!$O$16:$Q$16</c:f>
              <c:numCache>
                <c:formatCode>0.00</c:formatCode>
                <c:ptCount val="3"/>
                <c:pt idx="0">
                  <c:v>1.718325684931035</c:v>
                </c:pt>
                <c:pt idx="1">
                  <c:v>2.339569866728302</c:v>
                </c:pt>
                <c:pt idx="2">
                  <c:v>2.658000681158501</c:v>
                </c:pt>
              </c:numCache>
            </c:numRef>
          </c:xVal>
          <c:yVal>
            <c:numRef>
              <c:f>'4.2 Pareto'!$O$46:$Q$46</c:f>
              <c:numCache>
                <c:formatCode>0.00</c:formatCode>
                <c:ptCount val="3"/>
                <c:pt idx="0">
                  <c:v>0.22703108859283</c:v>
                </c:pt>
                <c:pt idx="1">
                  <c:v>0.348269546520595</c:v>
                </c:pt>
                <c:pt idx="2">
                  <c:v>0.416081931696034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Pareto'!$L$16:$N$16</c:f>
              <c:numCache>
                <c:formatCode>0.00</c:formatCode>
                <c:ptCount val="3"/>
                <c:pt idx="0">
                  <c:v>1.361452483023154</c:v>
                </c:pt>
                <c:pt idx="1">
                  <c:v>1.914571263181953</c:v>
                </c:pt>
                <c:pt idx="2">
                  <c:v>2.248293768066466</c:v>
                </c:pt>
              </c:numCache>
            </c:numRef>
          </c:xVal>
          <c:yVal>
            <c:numRef>
              <c:f>'4.2 Pareto'!$L$46:$N$46</c:f>
              <c:numCache>
                <c:formatCode>0.00</c:formatCode>
                <c:ptCount val="3"/>
                <c:pt idx="0">
                  <c:v>0.228843013227848</c:v>
                </c:pt>
                <c:pt idx="1">
                  <c:v>0.297433699563955</c:v>
                </c:pt>
                <c:pt idx="2">
                  <c:v>0.426596302612507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Pareto'!$K$16</c:f>
              <c:numCache>
                <c:formatCode>0.00</c:formatCode>
                <c:ptCount val="1"/>
                <c:pt idx="0">
                  <c:v>1.608940769899329</c:v>
                </c:pt>
              </c:numCache>
            </c:numRef>
          </c:xVal>
          <c:yVal>
            <c:numRef>
              <c:f>'4.2 Pareto'!$K$46</c:f>
              <c:numCache>
                <c:formatCode>0.00</c:formatCode>
                <c:ptCount val="1"/>
                <c:pt idx="0">
                  <c:v>0.473063821720174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Pareto'!$H$16:$J$16</c:f>
              <c:numCache>
                <c:formatCode>0.00</c:formatCode>
                <c:ptCount val="3"/>
                <c:pt idx="0">
                  <c:v>1.5841494807895</c:v>
                </c:pt>
                <c:pt idx="1">
                  <c:v>1.902672748847962</c:v>
                </c:pt>
                <c:pt idx="2">
                  <c:v>2.441168880729406</c:v>
                </c:pt>
              </c:numCache>
            </c:numRef>
          </c:xVal>
          <c:yVal>
            <c:numRef>
              <c:f>'4.2 Pareto'!$H$46:$J$46</c:f>
              <c:numCache>
                <c:formatCode>0.00</c:formatCode>
                <c:ptCount val="3"/>
                <c:pt idx="0">
                  <c:v>0.219307354466894</c:v>
                </c:pt>
                <c:pt idx="1">
                  <c:v>0.307526675523949</c:v>
                </c:pt>
                <c:pt idx="2">
                  <c:v>0.374897645908551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Pareto'!$D$16:$G$16</c:f>
              <c:numCache>
                <c:formatCode>0.00</c:formatCode>
                <c:ptCount val="4"/>
                <c:pt idx="0">
                  <c:v>0.396298743763225</c:v>
                </c:pt>
                <c:pt idx="1">
                  <c:v>0.0</c:v>
                </c:pt>
                <c:pt idx="2">
                  <c:v>0.644822864146395</c:v>
                </c:pt>
                <c:pt idx="3">
                  <c:v>0.863195197169492</c:v>
                </c:pt>
              </c:numCache>
            </c:numRef>
          </c:xVal>
          <c:yVal>
            <c:numRef>
              <c:f>'4.2 Pareto'!$D$46:$G$46</c:f>
              <c:numCache>
                <c:formatCode>0.00</c:formatCode>
                <c:ptCount val="4"/>
                <c:pt idx="0">
                  <c:v>0.374863169765381</c:v>
                </c:pt>
                <c:pt idx="1">
                  <c:v>0.0</c:v>
                </c:pt>
                <c:pt idx="2">
                  <c:v>0.258930616114233</c:v>
                </c:pt>
                <c:pt idx="3">
                  <c:v>0.232146993607351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Pareto'!$B$16:$C$16</c:f>
              <c:numCache>
                <c:formatCode>0.00</c:formatCode>
                <c:ptCount val="2"/>
                <c:pt idx="0">
                  <c:v>0.379017420081158</c:v>
                </c:pt>
                <c:pt idx="1">
                  <c:v>0.521653096659038</c:v>
                </c:pt>
              </c:numCache>
            </c:numRef>
          </c:xVal>
          <c:yVal>
            <c:numRef>
              <c:f>'4.2 Pareto'!$B$46:$C$46</c:f>
              <c:numCache>
                <c:formatCode>0.00</c:formatCode>
                <c:ptCount val="2"/>
                <c:pt idx="0">
                  <c:v>0.223388588095528</c:v>
                </c:pt>
                <c:pt idx="1">
                  <c:v>0.174397585508723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Pareto'!$C$16,'4.2 Pareto'!$R$16,'4.2 Pareto'!$V$16,'4.2 Pareto'!$W$16,'4.2 Pareto'!$X$16,'4.2 Pareto'!$AA$16)</c:f>
              <c:numCache>
                <c:formatCode>0.00</c:formatCode>
                <c:ptCount val="6"/>
                <c:pt idx="0">
                  <c:v>0.521653096659038</c:v>
                </c:pt>
                <c:pt idx="1">
                  <c:v>2.229815696515236</c:v>
                </c:pt>
                <c:pt idx="2">
                  <c:v>3.444172421618831</c:v>
                </c:pt>
                <c:pt idx="3">
                  <c:v>4.382469784756034</c:v>
                </c:pt>
                <c:pt idx="4">
                  <c:v>5.49121591322424</c:v>
                </c:pt>
                <c:pt idx="5">
                  <c:v>5.243897179710795</c:v>
                </c:pt>
              </c:numCache>
            </c:numRef>
          </c:xVal>
          <c:yVal>
            <c:numRef>
              <c:f>('4.2 Pareto'!$C$46,'4.2 Pareto'!$R$46,'4.2 Pareto'!$V$46,'4.2 Pareto'!$W$46,'4.2 Pareto'!$X$46,'4.2 Pareto'!$AA$46)</c:f>
              <c:numCache>
                <c:formatCode>0.00</c:formatCode>
                <c:ptCount val="6"/>
                <c:pt idx="0">
                  <c:v>0.174397585508723</c:v>
                </c:pt>
                <c:pt idx="1">
                  <c:v>0.220391169566461</c:v>
                </c:pt>
                <c:pt idx="2">
                  <c:v>0.276846821651099</c:v>
                </c:pt>
                <c:pt idx="3">
                  <c:v>0.323806258622721</c:v>
                </c:pt>
                <c:pt idx="4">
                  <c:v>0.437288373310742</c:v>
                </c:pt>
                <c:pt idx="5">
                  <c:v>0.39181844875068</c:v>
                </c:pt>
              </c:numCache>
            </c:numRef>
          </c:yVal>
        </c:ser>
        <c:ser>
          <c:idx val="10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Pareto'!$Y$16:$AD$16</c:f>
              <c:numCache>
                <c:formatCode>0.00</c:formatCode>
                <c:ptCount val="6"/>
                <c:pt idx="0">
                  <c:v>1.512338946473048</c:v>
                </c:pt>
                <c:pt idx="1">
                  <c:v>2.569412224784004</c:v>
                </c:pt>
                <c:pt idx="2">
                  <c:v>5.243897179710795</c:v>
                </c:pt>
                <c:pt idx="3">
                  <c:v>2.093791050065044</c:v>
                </c:pt>
                <c:pt idx="4">
                  <c:v>3.478762193233659</c:v>
                </c:pt>
                <c:pt idx="5">
                  <c:v>4.185934017184942</c:v>
                </c:pt>
              </c:numCache>
            </c:numRef>
          </c:xVal>
          <c:yVal>
            <c:numRef>
              <c:f>'4.2 Pareto'!$Y$46:$AD$46</c:f>
              <c:numCache>
                <c:formatCode>0.00</c:formatCode>
                <c:ptCount val="6"/>
                <c:pt idx="0">
                  <c:v>0.349038821047568</c:v>
                </c:pt>
                <c:pt idx="1">
                  <c:v>0.375821645474177</c:v>
                </c:pt>
                <c:pt idx="2">
                  <c:v>0.39181844875068</c:v>
                </c:pt>
                <c:pt idx="3">
                  <c:v>0.330637750316121</c:v>
                </c:pt>
                <c:pt idx="4">
                  <c:v>0.362853099148761</c:v>
                </c:pt>
                <c:pt idx="5">
                  <c:v>0.36862498047614</c:v>
                </c:pt>
              </c:numCache>
            </c:numRef>
          </c:yVal>
        </c:ser>
        <c:axId val="624754136"/>
        <c:axId val="624729800"/>
      </c:scatterChart>
      <c:valAx>
        <c:axId val="6247541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4729800"/>
        <c:crosses val="autoZero"/>
        <c:crossBetween val="midCat"/>
      </c:valAx>
      <c:valAx>
        <c:axId val="6247298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Energy</a:t>
                </a:r>
              </a:p>
            </c:rich>
          </c:tx>
        </c:title>
        <c:numFmt formatCode="0.00" sourceLinked="1"/>
        <c:tickLblPos val="nextTo"/>
        <c:crossAx val="62475413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Java Non-scale</a:t>
            </a:r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Pareto'!$V$15:$X$15</c:f>
              <c:numCache>
                <c:formatCode>0.00</c:formatCode>
                <c:ptCount val="3"/>
                <c:pt idx="0">
                  <c:v>1.767399556840531</c:v>
                </c:pt>
                <c:pt idx="1">
                  <c:v>2.310548855401589</c:v>
                </c:pt>
                <c:pt idx="2">
                  <c:v>2.999111012937904</c:v>
                </c:pt>
              </c:numCache>
            </c:numRef>
          </c:xVal>
          <c:yVal>
            <c:numRef>
              <c:f>'4.2 Pareto'!$V$30:$X$30</c:f>
              <c:numCache>
                <c:formatCode>0.00</c:formatCode>
                <c:ptCount val="3"/>
                <c:pt idx="0">
                  <c:v>13.95778925616331</c:v>
                </c:pt>
                <c:pt idx="1">
                  <c:v>21.76629131465265</c:v>
                </c:pt>
                <c:pt idx="2">
                  <c:v>37.53418283543763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dPt>
            <c:idx val="0"/>
            <c:marker>
              <c:symbol val="circle"/>
              <c:size val="9"/>
            </c:marker>
          </c:dPt>
          <c:xVal>
            <c:numRef>
              <c:f>'4.2 Pareto'!$U$15</c:f>
              <c:numCache>
                <c:formatCode>0.00</c:formatCode>
                <c:ptCount val="1"/>
                <c:pt idx="0">
                  <c:v>2.96784361763933</c:v>
                </c:pt>
              </c:numCache>
            </c:numRef>
          </c:xVal>
          <c:yVal>
            <c:numRef>
              <c:f>'4.2 Pareto'!$U$30</c:f>
              <c:numCache>
                <c:formatCode>0.00</c:formatCode>
                <c:ptCount val="1"/>
                <c:pt idx="0">
                  <c:v>35.84785105022853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Pareto'!$R$15:$T$15</c:f>
              <c:numCache>
                <c:formatCode>0.00</c:formatCode>
                <c:ptCount val="3"/>
                <c:pt idx="0">
                  <c:v>1.677442075980392</c:v>
                </c:pt>
                <c:pt idx="1">
                  <c:v>2.196321494903059</c:v>
                </c:pt>
                <c:pt idx="2">
                  <c:v>2.881097317389079</c:v>
                </c:pt>
              </c:numCache>
            </c:numRef>
          </c:xVal>
          <c:yVal>
            <c:numRef>
              <c:f>'4.2 Pareto'!$R$30:$T$30</c:f>
              <c:numCache>
                <c:formatCode>0.00</c:formatCode>
                <c:ptCount val="3"/>
                <c:pt idx="0">
                  <c:v>10.27633338348091</c:v>
                </c:pt>
                <c:pt idx="1">
                  <c:v>18.39383719893955</c:v>
                </c:pt>
                <c:pt idx="2">
                  <c:v>31.88000128667098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Pareto'!$O$15:$Q$15</c:f>
              <c:numCache>
                <c:formatCode>0.00</c:formatCode>
                <c:ptCount val="3"/>
                <c:pt idx="0">
                  <c:v>1.63221394508672</c:v>
                </c:pt>
                <c:pt idx="1">
                  <c:v>2.358015452899189</c:v>
                </c:pt>
                <c:pt idx="2">
                  <c:v>2.788574117570595</c:v>
                </c:pt>
              </c:numCache>
            </c:numRef>
          </c:xVal>
          <c:yVal>
            <c:numRef>
              <c:f>'4.2 Pareto'!$O$30:$Q$30</c:f>
              <c:numCache>
                <c:formatCode>0.00</c:formatCode>
                <c:ptCount val="3"/>
                <c:pt idx="0">
                  <c:v>9.421223220353234</c:v>
                </c:pt>
                <c:pt idx="1">
                  <c:v>20.25111862717924</c:v>
                </c:pt>
                <c:pt idx="2">
                  <c:v>29.53381956564452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Pareto'!$L$15:$N$15</c:f>
              <c:numCache>
                <c:formatCode>0.00</c:formatCode>
                <c:ptCount val="3"/>
                <c:pt idx="0">
                  <c:v>1.42746356039257</c:v>
                </c:pt>
                <c:pt idx="1">
                  <c:v>2.107771797340083</c:v>
                </c:pt>
                <c:pt idx="2">
                  <c:v>2.532601727579165</c:v>
                </c:pt>
              </c:numCache>
            </c:numRef>
          </c:xVal>
          <c:yVal>
            <c:numRef>
              <c:f>'4.2 Pareto'!$L$30:$N$30</c:f>
              <c:numCache>
                <c:formatCode>0.00</c:formatCode>
                <c:ptCount val="3"/>
                <c:pt idx="0">
                  <c:v>8.02864061873966</c:v>
                </c:pt>
                <c:pt idx="1">
                  <c:v>14.86788359049683</c:v>
                </c:pt>
                <c:pt idx="2">
                  <c:v>26.65294415247333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Pareto'!$K$15</c:f>
              <c:numCache>
                <c:formatCode>0.00</c:formatCode>
                <c:ptCount val="1"/>
                <c:pt idx="0">
                  <c:v>2.407516235620801</c:v>
                </c:pt>
              </c:numCache>
            </c:numRef>
          </c:xVal>
          <c:yVal>
            <c:numRef>
              <c:f>'4.2 Pareto'!$K$30</c:f>
              <c:numCache>
                <c:formatCode>0.00</c:formatCode>
                <c:ptCount val="1"/>
                <c:pt idx="0">
                  <c:v>25.03928326607657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Pareto'!$H$15:$J$15</c:f>
              <c:numCache>
                <c:formatCode>0.00</c:formatCode>
                <c:ptCount val="3"/>
                <c:pt idx="0">
                  <c:v>1.425048077381461</c:v>
                </c:pt>
                <c:pt idx="1">
                  <c:v>1.976913246999362</c:v>
                </c:pt>
                <c:pt idx="2">
                  <c:v>2.489037211336024</c:v>
                </c:pt>
              </c:numCache>
            </c:numRef>
          </c:xVal>
          <c:yVal>
            <c:numRef>
              <c:f>'4.2 Pareto'!$H$30:$J$30</c:f>
              <c:numCache>
                <c:formatCode>0.00</c:formatCode>
                <c:ptCount val="3"/>
                <c:pt idx="0">
                  <c:v>8.428049097547521</c:v>
                </c:pt>
                <c:pt idx="1">
                  <c:v>14.15084178998584</c:v>
                </c:pt>
                <c:pt idx="2">
                  <c:v>20.49158854460971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Pareto'!$D$15:$G$15</c:f>
              <c:numCache>
                <c:formatCode>0.00</c:formatCode>
                <c:ptCount val="4"/>
                <c:pt idx="0">
                  <c:v>0.500401154166716</c:v>
                </c:pt>
                <c:pt idx="1">
                  <c:v>0.0</c:v>
                </c:pt>
                <c:pt idx="2">
                  <c:v>0.607797168844143</c:v>
                </c:pt>
                <c:pt idx="3">
                  <c:v>0.614202938640955</c:v>
                </c:pt>
              </c:numCache>
            </c:numRef>
          </c:xVal>
          <c:yVal>
            <c:numRef>
              <c:f>'4.2 Pareto'!$D$30:$G$30</c:f>
              <c:numCache>
                <c:formatCode>0.00</c:formatCode>
                <c:ptCount val="4"/>
                <c:pt idx="0">
                  <c:v>3.869764956603933</c:v>
                </c:pt>
                <c:pt idx="1">
                  <c:v>0.0</c:v>
                </c:pt>
                <c:pt idx="2">
                  <c:v>4.119519043173582</c:v>
                </c:pt>
                <c:pt idx="3">
                  <c:v>4.494743663893641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Pareto'!$B$15:$C$15</c:f>
              <c:numCache>
                <c:formatCode>0.00</c:formatCode>
                <c:ptCount val="2"/>
                <c:pt idx="0">
                  <c:v>0.47199814317308</c:v>
                </c:pt>
                <c:pt idx="1">
                  <c:v>0.532168861161458</c:v>
                </c:pt>
              </c:numCache>
            </c:numRef>
          </c:xVal>
          <c:yVal>
            <c:numRef>
              <c:f>'4.2 Pareto'!$B$30:$C$30</c:f>
              <c:numCache>
                <c:formatCode>0.00</c:formatCode>
                <c:ptCount val="2"/>
                <c:pt idx="0">
                  <c:v>2.20529763639537</c:v>
                </c:pt>
                <c:pt idx="1">
                  <c:v>2.2973212256655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Pareto'!$C$15,'4.2 Pareto'!$I$15,'4.2 Pareto'!$J$15,'4.2 Pareto'!$L$15,'4.2 Pareto'!$M$15,'4.2 Pareto'!$O$15,'4.2 Pareto'!$R$15,'4.2 Pareto'!$U$15,'4.2 Pareto'!$X$15,'4.2 Pareto'!$Y$15,'4.2 Pareto'!$Z$15,'4.2 Pareto'!$AA$15,'4.2 Pareto'!$AB$15,'4.2 Pareto'!$AC$15,'4.2 Pareto'!$AD$15)</c:f>
              <c:numCache>
                <c:formatCode>0.00</c:formatCode>
                <c:ptCount val="15"/>
                <c:pt idx="0">
                  <c:v>0.532168861161458</c:v>
                </c:pt>
                <c:pt idx="1">
                  <c:v>1.976913246999362</c:v>
                </c:pt>
                <c:pt idx="2">
                  <c:v>2.489037211336024</c:v>
                </c:pt>
                <c:pt idx="3">
                  <c:v>1.42746356039257</c:v>
                </c:pt>
                <c:pt idx="4">
                  <c:v>2.107771797340083</c:v>
                </c:pt>
                <c:pt idx="5">
                  <c:v>1.63221394508672</c:v>
                </c:pt>
                <c:pt idx="6">
                  <c:v>1.677442075980392</c:v>
                </c:pt>
                <c:pt idx="7">
                  <c:v>2.96784361763933</c:v>
                </c:pt>
                <c:pt idx="8">
                  <c:v>2.999111012937904</c:v>
                </c:pt>
                <c:pt idx="9">
                  <c:v>2.202117180913423</c:v>
                </c:pt>
                <c:pt idx="10">
                  <c:v>2.604500803626422</c:v>
                </c:pt>
                <c:pt idx="11">
                  <c:v>2.838245588763741</c:v>
                </c:pt>
                <c:pt idx="12">
                  <c:v>2.321669470848433</c:v>
                </c:pt>
                <c:pt idx="13">
                  <c:v>2.694543483762856</c:v>
                </c:pt>
                <c:pt idx="14">
                  <c:v>2.800062678031338</c:v>
                </c:pt>
              </c:numCache>
            </c:numRef>
          </c:xVal>
          <c:yVal>
            <c:numRef>
              <c:f>('4.2 Pareto'!$C$30,'4.2 Pareto'!$I$30,'4.2 Pareto'!$J$30,'4.2 Pareto'!$L$30,'4.2 Pareto'!$M$30,'4.2 Pareto'!$O$30,'4.2 Pareto'!$R$30,'4.2 Pareto'!$U$30,'4.2 Pareto'!$X$30,'4.2 Pareto'!$Y$30,'4.2 Pareto'!$Z$30,'4.2 Pareto'!$AA$30,'4.2 Pareto'!$AB$30,'4.2 Pareto'!$AC$30,'4.2 Pareto'!$AD$30)</c:f>
              <c:numCache>
                <c:formatCode>0.00</c:formatCode>
                <c:ptCount val="15"/>
                <c:pt idx="0">
                  <c:v>2.2973212256655</c:v>
                </c:pt>
                <c:pt idx="1">
                  <c:v>14.15084178998584</c:v>
                </c:pt>
                <c:pt idx="2">
                  <c:v>20.49158854460971</c:v>
                </c:pt>
                <c:pt idx="3">
                  <c:v>8.02864061873966</c:v>
                </c:pt>
                <c:pt idx="4">
                  <c:v>14.86788359049683</c:v>
                </c:pt>
                <c:pt idx="5">
                  <c:v>9.421223220353225</c:v>
                </c:pt>
                <c:pt idx="6">
                  <c:v>10.27633338348091</c:v>
                </c:pt>
                <c:pt idx="7">
                  <c:v>35.84785105022844</c:v>
                </c:pt>
                <c:pt idx="8">
                  <c:v>37.53418283543763</c:v>
                </c:pt>
                <c:pt idx="9">
                  <c:v>16.73282588051801</c:v>
                </c:pt>
                <c:pt idx="10">
                  <c:v>24.09090604480583</c:v>
                </c:pt>
                <c:pt idx="11">
                  <c:v>29.66128242157496</c:v>
                </c:pt>
                <c:pt idx="12">
                  <c:v>18.37052708097954</c:v>
                </c:pt>
                <c:pt idx="13">
                  <c:v>26.16984234296812</c:v>
                </c:pt>
                <c:pt idx="14">
                  <c:v>27.35995029330312</c:v>
                </c:pt>
              </c:numCache>
            </c:numRef>
          </c:yVal>
        </c:ser>
        <c:ser>
          <c:idx val="10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Pareto'!$Y$15:$AD$15</c:f>
              <c:numCache>
                <c:formatCode>0.00</c:formatCode>
                <c:ptCount val="6"/>
                <c:pt idx="0">
                  <c:v>2.202117180913423</c:v>
                </c:pt>
                <c:pt idx="1">
                  <c:v>2.604500803626422</c:v>
                </c:pt>
                <c:pt idx="2">
                  <c:v>2.838245588763746</c:v>
                </c:pt>
                <c:pt idx="3">
                  <c:v>2.321669470848433</c:v>
                </c:pt>
                <c:pt idx="4">
                  <c:v>2.694543483762856</c:v>
                </c:pt>
                <c:pt idx="5">
                  <c:v>2.800062678031338</c:v>
                </c:pt>
              </c:numCache>
            </c:numRef>
          </c:xVal>
          <c:yVal>
            <c:numRef>
              <c:f>'4.2 Pareto'!$Y$30:$AD$30</c:f>
              <c:numCache>
                <c:formatCode>0.00</c:formatCode>
                <c:ptCount val="6"/>
                <c:pt idx="0">
                  <c:v>16.73282588051801</c:v>
                </c:pt>
                <c:pt idx="1">
                  <c:v>24.09090604480583</c:v>
                </c:pt>
                <c:pt idx="2">
                  <c:v>29.66128242157496</c:v>
                </c:pt>
                <c:pt idx="3">
                  <c:v>18.37052708097954</c:v>
                </c:pt>
                <c:pt idx="4">
                  <c:v>26.16984234296813</c:v>
                </c:pt>
                <c:pt idx="5">
                  <c:v>27.35995029330312</c:v>
                </c:pt>
              </c:numCache>
            </c:numRef>
          </c:yVal>
        </c:ser>
        <c:axId val="624061368"/>
        <c:axId val="624070584"/>
      </c:scatterChart>
      <c:valAx>
        <c:axId val="6240613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4070584"/>
        <c:crosses val="autoZero"/>
        <c:crossBetween val="midCat"/>
      </c:valAx>
      <c:valAx>
        <c:axId val="6240705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  <a:r>
                  <a:rPr lang="en-US" baseline="0"/>
                  <a:t> (W)</a:t>
                </a:r>
                <a:endParaRPr lang="en-US"/>
              </a:p>
            </c:rich>
          </c:tx>
        </c:title>
        <c:numFmt formatCode="0.00" sourceLinked="1"/>
        <c:tickLblPos val="nextTo"/>
        <c:crossAx val="62406136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Java Non-scale</a:t>
            </a:r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Pareto'!$V$15:$X$15</c:f>
              <c:numCache>
                <c:formatCode>0.00</c:formatCode>
                <c:ptCount val="3"/>
                <c:pt idx="0">
                  <c:v>1.767399556840531</c:v>
                </c:pt>
                <c:pt idx="1">
                  <c:v>2.310548855401589</c:v>
                </c:pt>
                <c:pt idx="2">
                  <c:v>2.999111012937904</c:v>
                </c:pt>
              </c:numCache>
            </c:numRef>
          </c:xVal>
          <c:yVal>
            <c:numRef>
              <c:f>'4.2 Pareto'!$V$45:$X$45</c:f>
              <c:numCache>
                <c:formatCode>0.00</c:formatCode>
                <c:ptCount val="3"/>
                <c:pt idx="0">
                  <c:v>0.32375226634208</c:v>
                </c:pt>
                <c:pt idx="1">
                  <c:v>0.387374645288314</c:v>
                </c:pt>
                <c:pt idx="2">
                  <c:v>0.519883463330193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Pareto'!$U$15</c:f>
              <c:numCache>
                <c:formatCode>0.00</c:formatCode>
                <c:ptCount val="1"/>
                <c:pt idx="0">
                  <c:v>2.96784361763933</c:v>
                </c:pt>
              </c:numCache>
            </c:numRef>
          </c:xVal>
          <c:yVal>
            <c:numRef>
              <c:f>'4.2 Pareto'!$U$45</c:f>
              <c:numCache>
                <c:formatCode>0.00</c:formatCode>
                <c:ptCount val="1"/>
                <c:pt idx="0">
                  <c:v>0.502069599649083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Pareto'!$R$15:$T$15</c:f>
              <c:numCache>
                <c:formatCode>0.00</c:formatCode>
                <c:ptCount val="3"/>
                <c:pt idx="0">
                  <c:v>1.677442075980392</c:v>
                </c:pt>
                <c:pt idx="1">
                  <c:v>2.196321494903059</c:v>
                </c:pt>
                <c:pt idx="2">
                  <c:v>2.881097317389079</c:v>
                </c:pt>
              </c:numCache>
            </c:numRef>
          </c:xVal>
          <c:yVal>
            <c:numRef>
              <c:f>'4.2 Pareto'!$R$45:$T$45</c:f>
              <c:numCache>
                <c:formatCode>0.00</c:formatCode>
                <c:ptCount val="3"/>
                <c:pt idx="0">
                  <c:v>0.253303175551045</c:v>
                </c:pt>
                <c:pt idx="1">
                  <c:v>0.344635955081754</c:v>
                </c:pt>
                <c:pt idx="2">
                  <c:v>0.458499640494734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Pareto'!$O$15:$Q$15</c:f>
              <c:numCache>
                <c:formatCode>0.00</c:formatCode>
                <c:ptCount val="3"/>
                <c:pt idx="0">
                  <c:v>1.63221394508672</c:v>
                </c:pt>
                <c:pt idx="1">
                  <c:v>2.358015452899189</c:v>
                </c:pt>
                <c:pt idx="2">
                  <c:v>2.788574117570595</c:v>
                </c:pt>
              </c:numCache>
            </c:numRef>
          </c:xVal>
          <c:yVal>
            <c:numRef>
              <c:f>'4.2 Pareto'!$O$45:$Q$45</c:f>
              <c:numCache>
                <c:formatCode>0.00</c:formatCode>
                <c:ptCount val="3"/>
                <c:pt idx="0">
                  <c:v>0.238847948966507</c:v>
                </c:pt>
                <c:pt idx="1">
                  <c:v>0.353709829145244</c:v>
                </c:pt>
                <c:pt idx="2">
                  <c:v>0.436737640797405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Pareto'!$L$15:$N$15</c:f>
              <c:numCache>
                <c:formatCode>0.00</c:formatCode>
                <c:ptCount val="3"/>
                <c:pt idx="0">
                  <c:v>1.42746356039257</c:v>
                </c:pt>
                <c:pt idx="1">
                  <c:v>2.107771797340083</c:v>
                </c:pt>
                <c:pt idx="2">
                  <c:v>2.532601727579165</c:v>
                </c:pt>
              </c:numCache>
            </c:numRef>
          </c:xVal>
          <c:yVal>
            <c:numRef>
              <c:f>'4.2 Pareto'!$L$45:$N$45</c:f>
              <c:numCache>
                <c:formatCode>0.00</c:formatCode>
                <c:ptCount val="3"/>
                <c:pt idx="0">
                  <c:v>0.234141149112627</c:v>
                </c:pt>
                <c:pt idx="1">
                  <c:v>0.293646171189888</c:v>
                </c:pt>
                <c:pt idx="2">
                  <c:v>0.436386411435066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Pareto'!$K$15</c:f>
              <c:numCache>
                <c:formatCode>0.00</c:formatCode>
                <c:ptCount val="1"/>
                <c:pt idx="0">
                  <c:v>2.407516235620801</c:v>
                </c:pt>
              </c:numCache>
            </c:numRef>
          </c:xVal>
          <c:yVal>
            <c:numRef>
              <c:f>'4.2 Pareto'!$K$45</c:f>
              <c:numCache>
                <c:formatCode>0.00</c:formatCode>
                <c:ptCount val="1"/>
                <c:pt idx="0">
                  <c:v>0.435725801870952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Pareto'!$H$15:$J$15</c:f>
              <c:numCache>
                <c:formatCode>0.00</c:formatCode>
                <c:ptCount val="3"/>
                <c:pt idx="0">
                  <c:v>1.425048077381461</c:v>
                </c:pt>
                <c:pt idx="1">
                  <c:v>1.976913246999362</c:v>
                </c:pt>
                <c:pt idx="2">
                  <c:v>2.489037211336024</c:v>
                </c:pt>
              </c:numCache>
            </c:numRef>
          </c:xVal>
          <c:yVal>
            <c:numRef>
              <c:f>'4.2 Pareto'!$H$45:$J$45</c:f>
              <c:numCache>
                <c:formatCode>0.00</c:formatCode>
                <c:ptCount val="3"/>
                <c:pt idx="0">
                  <c:v>0.242084602091046</c:v>
                </c:pt>
                <c:pt idx="1">
                  <c:v>0.294828066251597</c:v>
                </c:pt>
                <c:pt idx="2">
                  <c:v>0.341612536456203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Pareto'!$D$15:$G$15</c:f>
              <c:numCache>
                <c:formatCode>0.00</c:formatCode>
                <c:ptCount val="4"/>
                <c:pt idx="0">
                  <c:v>0.500401154166716</c:v>
                </c:pt>
                <c:pt idx="1">
                  <c:v>0.0</c:v>
                </c:pt>
                <c:pt idx="2">
                  <c:v>0.607797168844143</c:v>
                </c:pt>
                <c:pt idx="3">
                  <c:v>0.614202938640955</c:v>
                </c:pt>
              </c:numCache>
            </c:numRef>
          </c:xVal>
          <c:yVal>
            <c:numRef>
              <c:f>'4.2 Pareto'!$D$45:$G$45</c:f>
              <c:numCache>
                <c:formatCode>0.00</c:formatCode>
                <c:ptCount val="4"/>
                <c:pt idx="0">
                  <c:v>0.323506818678838</c:v>
                </c:pt>
                <c:pt idx="1">
                  <c:v>0.0</c:v>
                </c:pt>
                <c:pt idx="2">
                  <c:v>0.278474088391332</c:v>
                </c:pt>
                <c:pt idx="3">
                  <c:v>0.302676907502292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Pareto'!$B$15:$C$15</c:f>
              <c:numCache>
                <c:formatCode>0.00</c:formatCode>
                <c:ptCount val="2"/>
                <c:pt idx="0">
                  <c:v>0.47199814317308</c:v>
                </c:pt>
                <c:pt idx="1">
                  <c:v>0.532168861161458</c:v>
                </c:pt>
              </c:numCache>
            </c:numRef>
          </c:xVal>
          <c:yVal>
            <c:numRef>
              <c:f>'4.2 Pareto'!$B$45:$C$45</c:f>
              <c:numCache>
                <c:formatCode>0.00</c:formatCode>
                <c:ptCount val="2"/>
                <c:pt idx="0">
                  <c:v>0.195015059704321</c:v>
                </c:pt>
                <c:pt idx="1">
                  <c:v>0.177177517488192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Pareto'!$C$15,'4.2 Pareto'!$J$15,'4.2 Pareto'!$M$15,'4.2 Pareto'!$O$15,'4.2 Pareto'!$U$15,'4.2 Pareto'!$X$15,'4.2 Pareto'!$AD$15)</c:f>
              <c:numCache>
                <c:formatCode>0.00</c:formatCode>
                <c:ptCount val="7"/>
                <c:pt idx="0">
                  <c:v>0.532168861161458</c:v>
                </c:pt>
                <c:pt idx="1">
                  <c:v>2.489037211336024</c:v>
                </c:pt>
                <c:pt idx="2">
                  <c:v>2.107771797340083</c:v>
                </c:pt>
                <c:pt idx="3">
                  <c:v>1.63221394508672</c:v>
                </c:pt>
                <c:pt idx="4">
                  <c:v>2.96784361763933</c:v>
                </c:pt>
                <c:pt idx="5">
                  <c:v>2.999111012937904</c:v>
                </c:pt>
                <c:pt idx="6">
                  <c:v>2.800062678031338</c:v>
                </c:pt>
              </c:numCache>
            </c:numRef>
          </c:xVal>
          <c:yVal>
            <c:numRef>
              <c:f>('4.2 Pareto'!$C$45,'4.2 Pareto'!$J$45,'4.2 Pareto'!$M$45,'4.2 Pareto'!$O$45,'4.2 Pareto'!$U$45,'4.2 Pareto'!$X$45,'4.2 Pareto'!$AD$45)</c:f>
              <c:numCache>
                <c:formatCode>0.00</c:formatCode>
                <c:ptCount val="7"/>
                <c:pt idx="0">
                  <c:v>0.177177517488192</c:v>
                </c:pt>
                <c:pt idx="1">
                  <c:v>0.341612536456203</c:v>
                </c:pt>
                <c:pt idx="2">
                  <c:v>0.293646171189888</c:v>
                </c:pt>
                <c:pt idx="3">
                  <c:v>0.238847948966507</c:v>
                </c:pt>
                <c:pt idx="4">
                  <c:v>0.502069599649083</c:v>
                </c:pt>
                <c:pt idx="5">
                  <c:v>0.519883463330193</c:v>
                </c:pt>
                <c:pt idx="6">
                  <c:v>0.402311539487169</c:v>
                </c:pt>
              </c:numCache>
            </c:numRef>
          </c:yVal>
        </c:ser>
        <c:ser>
          <c:idx val="10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Pareto'!$Y$15:$AD$15</c:f>
              <c:numCache>
                <c:formatCode>0.00</c:formatCode>
                <c:ptCount val="6"/>
                <c:pt idx="0">
                  <c:v>2.202117180913423</c:v>
                </c:pt>
                <c:pt idx="1">
                  <c:v>2.604500803626422</c:v>
                </c:pt>
                <c:pt idx="2">
                  <c:v>2.838245588763746</c:v>
                </c:pt>
                <c:pt idx="3">
                  <c:v>2.321669470848433</c:v>
                </c:pt>
                <c:pt idx="4">
                  <c:v>2.694543483762856</c:v>
                </c:pt>
                <c:pt idx="5">
                  <c:v>2.800062678031338</c:v>
                </c:pt>
              </c:numCache>
            </c:numRef>
          </c:xVal>
          <c:yVal>
            <c:numRef>
              <c:f>'4.2 Pareto'!$Y$45:$AD$45</c:f>
              <c:numCache>
                <c:formatCode>0.00</c:formatCode>
                <c:ptCount val="6"/>
                <c:pt idx="0">
                  <c:v>0.318852321526928</c:v>
                </c:pt>
                <c:pt idx="1">
                  <c:v>0.380601106982196</c:v>
                </c:pt>
                <c:pt idx="2">
                  <c:v>0.431121363602883</c:v>
                </c:pt>
                <c:pt idx="3">
                  <c:v>0.3290469099466</c:v>
                </c:pt>
                <c:pt idx="4">
                  <c:v>0.39956599779644</c:v>
                </c:pt>
                <c:pt idx="5">
                  <c:v>0.402311539487169</c:v>
                </c:pt>
              </c:numCache>
            </c:numRef>
          </c:yVal>
        </c:ser>
        <c:axId val="624140808"/>
        <c:axId val="624150024"/>
      </c:scatterChart>
      <c:valAx>
        <c:axId val="6241408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4150024"/>
        <c:crosses val="autoZero"/>
        <c:crossBetween val="midCat"/>
      </c:valAx>
      <c:valAx>
        <c:axId val="6241500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Energy</a:t>
                </a:r>
              </a:p>
            </c:rich>
          </c:tx>
        </c:title>
        <c:numFmt formatCode="0.00" sourceLinked="1"/>
        <c:tickLblPos val="nextTo"/>
        <c:crossAx val="6241408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Nativ</a:t>
            </a:r>
            <a:r>
              <a:rPr lang="en-US" baseline="0"/>
              <a:t>e Scale</a:t>
            </a:r>
            <a:endParaRPr lang="en-US"/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Pareto'!$V$14:$X$14</c:f>
              <c:numCache>
                <c:formatCode>0.00</c:formatCode>
                <c:ptCount val="3"/>
                <c:pt idx="0">
                  <c:v>3.937162170934107</c:v>
                </c:pt>
                <c:pt idx="1">
                  <c:v>5.025883916700777</c:v>
                </c:pt>
                <c:pt idx="2">
                  <c:v>6.253910403505819</c:v>
                </c:pt>
              </c:numCache>
            </c:numRef>
          </c:xVal>
          <c:yVal>
            <c:numRef>
              <c:f>'4.2 Pareto'!$V$29:$X$29</c:f>
              <c:numCache>
                <c:formatCode>0.00</c:formatCode>
                <c:ptCount val="3"/>
                <c:pt idx="0">
                  <c:v>24.40459520636364</c:v>
                </c:pt>
                <c:pt idx="1">
                  <c:v>36.00266287181818</c:v>
                </c:pt>
                <c:pt idx="2">
                  <c:v>60.41092048272728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Pareto'!$U$14</c:f>
              <c:numCache>
                <c:formatCode>0.00</c:formatCode>
                <c:ptCount val="1"/>
                <c:pt idx="0">
                  <c:v>4.917727978760921</c:v>
                </c:pt>
              </c:numCache>
            </c:numRef>
          </c:xVal>
          <c:yVal>
            <c:numRef>
              <c:f>'4.2 Pareto'!$U$29</c:f>
              <c:numCache>
                <c:formatCode>0.00</c:formatCode>
                <c:ptCount val="1"/>
                <c:pt idx="0">
                  <c:v>50.72244409272727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Pareto'!$R$14:$T$14</c:f>
              <c:numCache>
                <c:formatCode>0.00</c:formatCode>
                <c:ptCount val="3"/>
                <c:pt idx="0">
                  <c:v>2.268971330104624</c:v>
                </c:pt>
                <c:pt idx="1">
                  <c:v>2.935664383704819</c:v>
                </c:pt>
                <c:pt idx="2">
                  <c:v>3.741686071638206</c:v>
                </c:pt>
              </c:numCache>
            </c:numRef>
          </c:xVal>
          <c:yVal>
            <c:numRef>
              <c:f>'4.2 Pareto'!$R$29:$T$29</c:f>
              <c:numCache>
                <c:formatCode>0.00</c:formatCode>
                <c:ptCount val="3"/>
                <c:pt idx="0">
                  <c:v>13.21051605063636</c:v>
                </c:pt>
                <c:pt idx="1">
                  <c:v>23.87621876272727</c:v>
                </c:pt>
                <c:pt idx="2">
                  <c:v>37.59865537727272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Pareto'!$O$14:$Q$14</c:f>
              <c:numCache>
                <c:formatCode>0.00</c:formatCode>
                <c:ptCount val="3"/>
                <c:pt idx="0">
                  <c:v>1.735101753583589</c:v>
                </c:pt>
                <c:pt idx="1">
                  <c:v>2.476736203029638</c:v>
                </c:pt>
                <c:pt idx="2">
                  <c:v>2.844777670117691</c:v>
                </c:pt>
              </c:numCache>
            </c:numRef>
          </c:xVal>
          <c:yVal>
            <c:numRef>
              <c:f>'4.2 Pareto'!$O$29:$Q$29</c:f>
              <c:numCache>
                <c:formatCode>0.00</c:formatCode>
                <c:ptCount val="3"/>
                <c:pt idx="0">
                  <c:v>10.821699176</c:v>
                </c:pt>
                <c:pt idx="1">
                  <c:v>24.07241946818182</c:v>
                </c:pt>
                <c:pt idx="2">
                  <c:v>31.84523032909091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Pareto'!$L$14:$N$14</c:f>
              <c:numCache>
                <c:formatCode>0.00</c:formatCode>
                <c:ptCount val="3"/>
                <c:pt idx="0">
                  <c:v>1.258926760481233</c:v>
                </c:pt>
                <c:pt idx="1">
                  <c:v>1.809711645336691</c:v>
                </c:pt>
                <c:pt idx="2">
                  <c:v>2.167077388917197</c:v>
                </c:pt>
              </c:numCache>
            </c:numRef>
          </c:xVal>
          <c:yVal>
            <c:numRef>
              <c:f>'4.2 Pareto'!$L$29:$N$29</c:f>
              <c:numCache>
                <c:formatCode>0.00</c:formatCode>
                <c:ptCount val="3"/>
                <c:pt idx="0">
                  <c:v>8.078524485090909</c:v>
                </c:pt>
                <c:pt idx="1">
                  <c:v>14.74612948454546</c:v>
                </c:pt>
                <c:pt idx="2">
                  <c:v>25.62364470818182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Pareto'!$K$14</c:f>
              <c:numCache>
                <c:formatCode>0.00</c:formatCode>
                <c:ptCount val="1"/>
                <c:pt idx="0">
                  <c:v>1.620470253625537</c:v>
                </c:pt>
              </c:numCache>
            </c:numRef>
          </c:xVal>
          <c:yVal>
            <c:numRef>
              <c:f>'4.2 Pareto'!$K$29</c:f>
              <c:numCache>
                <c:formatCode>0.00</c:formatCode>
                <c:ptCount val="1"/>
                <c:pt idx="0">
                  <c:v>22.28241365727273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Pareto'!$H$14:$J$14</c:f>
              <c:numCache>
                <c:formatCode>0.00</c:formatCode>
                <c:ptCount val="3"/>
                <c:pt idx="0">
                  <c:v>1.599578491458674</c:v>
                </c:pt>
                <c:pt idx="1">
                  <c:v>2.243154723726355</c:v>
                </c:pt>
                <c:pt idx="2">
                  <c:v>2.764830768938743</c:v>
                </c:pt>
              </c:numCache>
            </c:numRef>
          </c:xVal>
          <c:yVal>
            <c:numRef>
              <c:f>'4.2 Pareto'!$H$29:$J$29</c:f>
              <c:numCache>
                <c:formatCode>0.00</c:formatCode>
                <c:ptCount val="3"/>
                <c:pt idx="0">
                  <c:v>8.713627583454546</c:v>
                </c:pt>
                <c:pt idx="1">
                  <c:v>14.91108485545455</c:v>
                </c:pt>
                <c:pt idx="2">
                  <c:v>21.13294215272727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Pareto'!$D$14:$G$14</c:f>
              <c:numCache>
                <c:formatCode>0.00</c:formatCode>
                <c:ptCount val="4"/>
                <c:pt idx="0">
                  <c:v>0.340221039132801</c:v>
                </c:pt>
                <c:pt idx="1">
                  <c:v>0.0</c:v>
                </c:pt>
                <c:pt idx="2">
                  <c:v>0.618638534130003</c:v>
                </c:pt>
                <c:pt idx="3">
                  <c:v>0.964745980938319</c:v>
                </c:pt>
              </c:numCache>
            </c:numRef>
          </c:xVal>
          <c:yVal>
            <c:numRef>
              <c:f>'4.2 Pareto'!$D$29:$G$29</c:f>
              <c:numCache>
                <c:formatCode>0.00</c:formatCode>
                <c:ptCount val="4"/>
                <c:pt idx="0">
                  <c:v>3.71793687218182</c:v>
                </c:pt>
                <c:pt idx="1">
                  <c:v>0.0</c:v>
                </c:pt>
                <c:pt idx="2">
                  <c:v>4.402308335</c:v>
                </c:pt>
                <c:pt idx="3">
                  <c:v>5.317191279363636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Pareto'!$B$14:$C$14</c:f>
              <c:numCache>
                <c:formatCode>0.00</c:formatCode>
                <c:ptCount val="2"/>
                <c:pt idx="0">
                  <c:v>0.324775647179755</c:v>
                </c:pt>
                <c:pt idx="1">
                  <c:v>0.517682851232076</c:v>
                </c:pt>
              </c:numCache>
            </c:numRef>
          </c:xVal>
          <c:yVal>
            <c:numRef>
              <c:f>'4.2 Pareto'!$B$29:$C$29</c:f>
              <c:numCache>
                <c:formatCode>0.00</c:formatCode>
                <c:ptCount val="2"/>
                <c:pt idx="0">
                  <c:v>2.100557786090908</c:v>
                </c:pt>
                <c:pt idx="1">
                  <c:v>2.538019853545455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Pareto'!$B$14,'4.2 Pareto'!$C$14,'4.2 Pareto'!$G$14,'4.2 Pareto'!$H$14,'4.2 Pareto'!$R$14,'4.2 Pareto'!$V$14,'4.2 Pareto'!$W$14,'4.2 Pareto'!$X$14,'4.2 Pareto'!$AA$14)</c:f>
              <c:numCache>
                <c:formatCode>0.00</c:formatCode>
                <c:ptCount val="9"/>
                <c:pt idx="0">
                  <c:v>0.324775647179755</c:v>
                </c:pt>
                <c:pt idx="1">
                  <c:v>0.517682851232076</c:v>
                </c:pt>
                <c:pt idx="2">
                  <c:v>0.964745980938319</c:v>
                </c:pt>
                <c:pt idx="3">
                  <c:v>1.599578491458674</c:v>
                </c:pt>
                <c:pt idx="4">
                  <c:v>2.268971330104624</c:v>
                </c:pt>
                <c:pt idx="5">
                  <c:v>3.937162170934107</c:v>
                </c:pt>
                <c:pt idx="6">
                  <c:v>5.025883916700777</c:v>
                </c:pt>
                <c:pt idx="7">
                  <c:v>6.253910403505819</c:v>
                </c:pt>
                <c:pt idx="8">
                  <c:v>6.077313229713204</c:v>
                </c:pt>
              </c:numCache>
            </c:numRef>
          </c:xVal>
          <c:yVal>
            <c:numRef>
              <c:f>('4.2 Pareto'!$B$29,'4.2 Pareto'!$C$29,'4.2 Pareto'!$G$29,'4.2 Pareto'!$H$29,'4.2 Pareto'!$R$29,'4.2 Pareto'!$V$29,'4.2 Pareto'!$W$29,'4.2 Pareto'!$X$29,'4.2 Pareto'!$AA$29)</c:f>
              <c:numCache>
                <c:formatCode>0.00</c:formatCode>
                <c:ptCount val="9"/>
                <c:pt idx="0">
                  <c:v>2.100557786090908</c:v>
                </c:pt>
                <c:pt idx="1">
                  <c:v>2.538019853545455</c:v>
                </c:pt>
                <c:pt idx="2">
                  <c:v>5.317191279363636</c:v>
                </c:pt>
                <c:pt idx="3">
                  <c:v>8.713627583454546</c:v>
                </c:pt>
                <c:pt idx="4">
                  <c:v>13.21051605063636</c:v>
                </c:pt>
                <c:pt idx="5">
                  <c:v>24.40459520636364</c:v>
                </c:pt>
                <c:pt idx="6">
                  <c:v>36.00266287181818</c:v>
                </c:pt>
                <c:pt idx="7">
                  <c:v>60.41092048272728</c:v>
                </c:pt>
                <c:pt idx="8">
                  <c:v>54.43438250454547</c:v>
                </c:pt>
              </c:numCache>
            </c:numRef>
          </c:yVal>
        </c:ser>
        <c:ser>
          <c:idx val="10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Pareto'!$Y$14:$AD$14</c:f>
              <c:numCache>
                <c:formatCode>0.00</c:formatCode>
                <c:ptCount val="6"/>
                <c:pt idx="0">
                  <c:v>1.525166449577663</c:v>
                </c:pt>
                <c:pt idx="1">
                  <c:v>2.717614209590625</c:v>
                </c:pt>
                <c:pt idx="2">
                  <c:v>6.077313229713204</c:v>
                </c:pt>
                <c:pt idx="3">
                  <c:v>1.996370250523583</c:v>
                </c:pt>
                <c:pt idx="4">
                  <c:v>3.573052172419867</c:v>
                </c:pt>
                <c:pt idx="5">
                  <c:v>4.730856040818833</c:v>
                </c:pt>
              </c:numCache>
            </c:numRef>
          </c:xVal>
          <c:yVal>
            <c:numRef>
              <c:f>'4.2 Pareto'!$Y$29:$AD$29</c:f>
              <c:numCache>
                <c:formatCode>0.00</c:formatCode>
                <c:ptCount val="6"/>
                <c:pt idx="0">
                  <c:v>14.63784786909091</c:v>
                </c:pt>
                <c:pt idx="1">
                  <c:v>28.53525175636364</c:v>
                </c:pt>
                <c:pt idx="2">
                  <c:v>54.43438250454547</c:v>
                </c:pt>
                <c:pt idx="3">
                  <c:v>17.96878100545455</c:v>
                </c:pt>
                <c:pt idx="4">
                  <c:v>33.80881225</c:v>
                </c:pt>
                <c:pt idx="5">
                  <c:v>45.14429769818182</c:v>
                </c:pt>
              </c:numCache>
            </c:numRef>
          </c:yVal>
        </c:ser>
        <c:axId val="624220600"/>
        <c:axId val="624229816"/>
      </c:scatterChart>
      <c:valAx>
        <c:axId val="6242206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4229816"/>
        <c:crosses val="autoZero"/>
        <c:crossBetween val="midCat"/>
      </c:valAx>
      <c:valAx>
        <c:axId val="624229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  <a:r>
                  <a:rPr lang="en-US" baseline="0"/>
                  <a:t> (W)</a:t>
                </a:r>
                <a:endParaRPr lang="en-US"/>
              </a:p>
            </c:rich>
          </c:tx>
        </c:title>
        <c:numFmt formatCode="0.00" sourceLinked="1"/>
        <c:tickLblPos val="nextTo"/>
        <c:crossAx val="62422060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Nativ</a:t>
            </a:r>
            <a:r>
              <a:rPr lang="en-US" baseline="0"/>
              <a:t>e Scale</a:t>
            </a:r>
            <a:endParaRPr lang="en-US"/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Pareto'!$V$14:$X$14</c:f>
              <c:numCache>
                <c:formatCode>0.00</c:formatCode>
                <c:ptCount val="3"/>
                <c:pt idx="0">
                  <c:v>3.937162170934107</c:v>
                </c:pt>
                <c:pt idx="1">
                  <c:v>5.025883916700777</c:v>
                </c:pt>
                <c:pt idx="2">
                  <c:v>6.253910403505819</c:v>
                </c:pt>
              </c:numCache>
            </c:numRef>
          </c:xVal>
          <c:yVal>
            <c:numRef>
              <c:f>'4.2 Pareto'!$V$44:$X$44</c:f>
              <c:numCache>
                <c:formatCode>0.00</c:formatCode>
                <c:ptCount val="3"/>
                <c:pt idx="0">
                  <c:v>0.241903418413802</c:v>
                </c:pt>
                <c:pt idx="1">
                  <c:v>0.280153180416309</c:v>
                </c:pt>
                <c:pt idx="2">
                  <c:v>0.380455148498307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Pareto'!$U$14</c:f>
              <c:numCache>
                <c:formatCode>0.00</c:formatCode>
                <c:ptCount val="1"/>
                <c:pt idx="0">
                  <c:v>4.917727978760921</c:v>
                </c:pt>
              </c:numCache>
            </c:numRef>
          </c:xVal>
          <c:yVal>
            <c:numRef>
              <c:f>'4.2 Pareto'!$U$44</c:f>
              <c:numCache>
                <c:formatCode>0.00</c:formatCode>
                <c:ptCount val="1"/>
                <c:pt idx="0">
                  <c:v>0.415564975584271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Pareto'!$R$14:$T$14</c:f>
              <c:numCache>
                <c:formatCode>0.00</c:formatCode>
                <c:ptCount val="3"/>
                <c:pt idx="0">
                  <c:v>2.268971330104624</c:v>
                </c:pt>
                <c:pt idx="1">
                  <c:v>2.935664383704819</c:v>
                </c:pt>
                <c:pt idx="2">
                  <c:v>3.741686071638206</c:v>
                </c:pt>
              </c:numCache>
            </c:numRef>
          </c:xVal>
          <c:yVal>
            <c:numRef>
              <c:f>'4.2 Pareto'!$R$44:$T$44</c:f>
              <c:numCache>
                <c:formatCode>0.00</c:formatCode>
                <c:ptCount val="3"/>
                <c:pt idx="0">
                  <c:v>0.228576322497537</c:v>
                </c:pt>
                <c:pt idx="1">
                  <c:v>0.319230875361687</c:v>
                </c:pt>
                <c:pt idx="2">
                  <c:v>0.395778077229152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Pareto'!$O$14:$Q$14</c:f>
              <c:numCache>
                <c:formatCode>0.00</c:formatCode>
                <c:ptCount val="3"/>
                <c:pt idx="0">
                  <c:v>1.735101753583589</c:v>
                </c:pt>
                <c:pt idx="1">
                  <c:v>2.476736203029638</c:v>
                </c:pt>
                <c:pt idx="2">
                  <c:v>2.844777670117691</c:v>
                </c:pt>
              </c:numCache>
            </c:numRef>
          </c:xVal>
          <c:yVal>
            <c:numRef>
              <c:f>'4.2 Pareto'!$O$44:$Q$44</c:f>
              <c:numCache>
                <c:formatCode>0.00</c:formatCode>
                <c:ptCount val="3"/>
                <c:pt idx="0">
                  <c:v>0.246908748842524</c:v>
                </c:pt>
                <c:pt idx="1">
                  <c:v>0.386692489375374</c:v>
                </c:pt>
                <c:pt idx="2">
                  <c:v>0.447813627381496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Pareto'!$L$14:$N$14</c:f>
              <c:numCache>
                <c:formatCode>0.00</c:formatCode>
                <c:ptCount val="3"/>
                <c:pt idx="0">
                  <c:v>1.258926760481233</c:v>
                </c:pt>
                <c:pt idx="1">
                  <c:v>1.809711645336691</c:v>
                </c:pt>
                <c:pt idx="2">
                  <c:v>2.167077388917197</c:v>
                </c:pt>
              </c:numCache>
            </c:numRef>
          </c:xVal>
          <c:yVal>
            <c:numRef>
              <c:f>'4.2 Pareto'!$L$44:$N$44</c:f>
              <c:numCache>
                <c:formatCode>0.00</c:formatCode>
                <c:ptCount val="3"/>
                <c:pt idx="0">
                  <c:v>0.255125505690971</c:v>
                </c:pt>
                <c:pt idx="1">
                  <c:v>0.32215882678175</c:v>
                </c:pt>
                <c:pt idx="2">
                  <c:v>0.469003949509881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Pareto'!$K$14</c:f>
              <c:numCache>
                <c:formatCode>0.00</c:formatCode>
                <c:ptCount val="1"/>
                <c:pt idx="0">
                  <c:v>1.620470253625537</c:v>
                </c:pt>
              </c:numCache>
            </c:numRef>
          </c:xVal>
          <c:yVal>
            <c:numRef>
              <c:f>'4.2 Pareto'!$K$44</c:f>
              <c:numCache>
                <c:formatCode>0.00</c:formatCode>
                <c:ptCount val="1"/>
                <c:pt idx="0">
                  <c:v>0.556607881481419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Pareto'!$H$14:$J$14</c:f>
              <c:numCache>
                <c:formatCode>0.00</c:formatCode>
                <c:ptCount val="3"/>
                <c:pt idx="0">
                  <c:v>1.599578491458674</c:v>
                </c:pt>
                <c:pt idx="1">
                  <c:v>2.243154723726355</c:v>
                </c:pt>
                <c:pt idx="2">
                  <c:v>2.764830768938743</c:v>
                </c:pt>
              </c:numCache>
            </c:numRef>
          </c:xVal>
          <c:yVal>
            <c:numRef>
              <c:f>'4.2 Pareto'!$H$44:$J$44</c:f>
              <c:numCache>
                <c:formatCode>0.00</c:formatCode>
                <c:ptCount val="3"/>
                <c:pt idx="0">
                  <c:v>0.216459453539359</c:v>
                </c:pt>
                <c:pt idx="1">
                  <c:v>0.265550047664128</c:v>
                </c:pt>
                <c:pt idx="2">
                  <c:v>0.307310099179758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Pareto'!$D$14:$G$14</c:f>
              <c:numCache>
                <c:formatCode>0.00</c:formatCode>
                <c:ptCount val="4"/>
                <c:pt idx="0">
                  <c:v>0.340221039132801</c:v>
                </c:pt>
                <c:pt idx="1">
                  <c:v>0.0</c:v>
                </c:pt>
                <c:pt idx="2">
                  <c:v>0.618638534130003</c:v>
                </c:pt>
                <c:pt idx="3">
                  <c:v>0.964745980938319</c:v>
                </c:pt>
              </c:numCache>
            </c:numRef>
          </c:xVal>
          <c:yVal>
            <c:numRef>
              <c:f>'4.2 Pareto'!$D$44:$G$44</c:f>
              <c:numCache>
                <c:formatCode>0.00</c:formatCode>
                <c:ptCount val="4"/>
                <c:pt idx="0">
                  <c:v>0.444406531943249</c:v>
                </c:pt>
                <c:pt idx="1">
                  <c:v>0.0</c:v>
                </c:pt>
                <c:pt idx="2">
                  <c:v>0.288300959875433</c:v>
                </c:pt>
                <c:pt idx="3">
                  <c:v>0.220846489183207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Pareto'!$B$14:$C$14</c:f>
              <c:numCache>
                <c:formatCode>0.00</c:formatCode>
                <c:ptCount val="2"/>
                <c:pt idx="0">
                  <c:v>0.324775647179755</c:v>
                </c:pt>
                <c:pt idx="1">
                  <c:v>0.517682851232076</c:v>
                </c:pt>
              </c:numCache>
            </c:numRef>
          </c:xVal>
          <c:yVal>
            <c:numRef>
              <c:f>'4.2 Pareto'!$B$44:$C$44</c:f>
              <c:numCache>
                <c:formatCode>0.00</c:formatCode>
                <c:ptCount val="2"/>
                <c:pt idx="0">
                  <c:v>0.264608938164128</c:v>
                </c:pt>
                <c:pt idx="1">
                  <c:v>0.199120755248277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Pareto'!$C$14,'4.2 Pareto'!$H$14,'4.2 Pareto'!$V$14,'4.2 Pareto'!$W$14,'4.2 Pareto'!$X$14,'4.2 Pareto'!$AA$14)</c:f>
              <c:numCache>
                <c:formatCode>0.00</c:formatCode>
                <c:ptCount val="6"/>
                <c:pt idx="0">
                  <c:v>0.517682851232076</c:v>
                </c:pt>
                <c:pt idx="1">
                  <c:v>1.599578491458674</c:v>
                </c:pt>
                <c:pt idx="2">
                  <c:v>3.937162170934107</c:v>
                </c:pt>
                <c:pt idx="3">
                  <c:v>5.025883916700777</c:v>
                </c:pt>
                <c:pt idx="4">
                  <c:v>6.253910403505819</c:v>
                </c:pt>
                <c:pt idx="5">
                  <c:v>6.077313229713204</c:v>
                </c:pt>
              </c:numCache>
            </c:numRef>
          </c:xVal>
          <c:yVal>
            <c:numRef>
              <c:f>('4.2 Pareto'!$C$44,'4.2 Pareto'!$H$44,'4.2 Pareto'!$V$44,'4.2 Pareto'!$W$44,'4.2 Pareto'!$X$44,'4.2 Pareto'!$AA$44)</c:f>
              <c:numCache>
                <c:formatCode>0.00</c:formatCode>
                <c:ptCount val="6"/>
                <c:pt idx="0">
                  <c:v>0.199120755248277</c:v>
                </c:pt>
                <c:pt idx="1">
                  <c:v>0.216459453539359</c:v>
                </c:pt>
                <c:pt idx="2">
                  <c:v>0.241903418413802</c:v>
                </c:pt>
                <c:pt idx="3">
                  <c:v>0.280153180416309</c:v>
                </c:pt>
                <c:pt idx="4">
                  <c:v>0.380455148498307</c:v>
                </c:pt>
                <c:pt idx="5">
                  <c:v>0.351422574044295</c:v>
                </c:pt>
              </c:numCache>
            </c:numRef>
          </c:yVal>
        </c:ser>
        <c:ser>
          <c:idx val="10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Pareto'!$Y$14:$AD$14</c:f>
              <c:numCache>
                <c:formatCode>0.00</c:formatCode>
                <c:ptCount val="6"/>
                <c:pt idx="0">
                  <c:v>1.525166449577663</c:v>
                </c:pt>
                <c:pt idx="1">
                  <c:v>2.717614209590625</c:v>
                </c:pt>
                <c:pt idx="2">
                  <c:v>6.077313229713204</c:v>
                </c:pt>
                <c:pt idx="3">
                  <c:v>1.996370250523583</c:v>
                </c:pt>
                <c:pt idx="4">
                  <c:v>3.573052172419867</c:v>
                </c:pt>
                <c:pt idx="5">
                  <c:v>4.730856040818833</c:v>
                </c:pt>
              </c:numCache>
            </c:numRef>
          </c:xVal>
          <c:yVal>
            <c:numRef>
              <c:f>'4.2 Pareto'!$Y$44:$AD$44</c:f>
              <c:numCache>
                <c:formatCode>0.00</c:formatCode>
                <c:ptCount val="6"/>
                <c:pt idx="0">
                  <c:v>0.384114540545464</c:v>
                </c:pt>
                <c:pt idx="1">
                  <c:v>0.418094112285069</c:v>
                </c:pt>
                <c:pt idx="2">
                  <c:v>0.351422574044295</c:v>
                </c:pt>
                <c:pt idx="3">
                  <c:v>0.355324250874111</c:v>
                </c:pt>
                <c:pt idx="4">
                  <c:v>0.371211852167626</c:v>
                </c:pt>
                <c:pt idx="5">
                  <c:v>0.379864304452122</c:v>
                </c:pt>
              </c:numCache>
            </c:numRef>
          </c:yVal>
        </c:ser>
        <c:axId val="624299384"/>
        <c:axId val="624308600"/>
      </c:scatterChart>
      <c:valAx>
        <c:axId val="6242993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4308600"/>
        <c:crosses val="autoZero"/>
        <c:crossBetween val="midCat"/>
      </c:valAx>
      <c:valAx>
        <c:axId val="6243086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</a:t>
                </a:r>
                <a:r>
                  <a:rPr lang="en-US" baseline="0"/>
                  <a:t> Energy</a:t>
                </a:r>
                <a:endParaRPr lang="en-US"/>
              </a:p>
            </c:rich>
          </c:tx>
        </c:title>
        <c:numFmt formatCode="0.00" sourceLinked="1"/>
        <c:tickLblPos val="nextTo"/>
        <c:crossAx val="62429938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Nativ</a:t>
            </a:r>
            <a:r>
              <a:rPr lang="en-US" baseline="0"/>
              <a:t>e Non-scale</a:t>
            </a:r>
            <a:endParaRPr lang="en-US"/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Pareto'!$V$13:$X$13</c:f>
              <c:numCache>
                <c:formatCode>0.00</c:formatCode>
                <c:ptCount val="3"/>
                <c:pt idx="0">
                  <c:v>1.866821905202</c:v>
                </c:pt>
                <c:pt idx="1">
                  <c:v>2.4162151091037</c:v>
                </c:pt>
                <c:pt idx="2">
                  <c:v>3.11230089266405</c:v>
                </c:pt>
              </c:numCache>
            </c:numRef>
          </c:xVal>
          <c:yVal>
            <c:numRef>
              <c:f>'4.2 Pareto'!$V$43:$X$43</c:f>
              <c:numCache>
                <c:formatCode>0.00</c:formatCode>
                <c:ptCount val="3"/>
                <c:pt idx="0">
                  <c:v>0.213503178874133</c:v>
                </c:pt>
                <c:pt idx="1">
                  <c:v>0.267779970366813</c:v>
                </c:pt>
                <c:pt idx="2">
                  <c:v>0.41688061930426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Pareto'!$U$13</c:f>
              <c:numCache>
                <c:formatCode>0.00</c:formatCode>
                <c:ptCount val="1"/>
                <c:pt idx="0">
                  <c:v>3.066218673336752</c:v>
                </c:pt>
              </c:numCache>
            </c:numRef>
          </c:xVal>
          <c:yVal>
            <c:numRef>
              <c:f>'4.2 Pareto'!$U$43</c:f>
              <c:numCache>
                <c:formatCode>0.00</c:formatCode>
                <c:ptCount val="1"/>
                <c:pt idx="0">
                  <c:v>0.450642386823179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Pareto'!$R$13:$T$13</c:f>
              <c:numCache>
                <c:formatCode>0.00</c:formatCode>
                <c:ptCount val="3"/>
                <c:pt idx="0">
                  <c:v>1.85512652954583</c:v>
                </c:pt>
                <c:pt idx="1">
                  <c:v>2.390789958375021</c:v>
                </c:pt>
                <c:pt idx="2">
                  <c:v>3.109742423123783</c:v>
                </c:pt>
              </c:numCache>
            </c:numRef>
          </c:xVal>
          <c:yVal>
            <c:numRef>
              <c:f>'4.2 Pareto'!$R$43:$T$43</c:f>
              <c:numCache>
                <c:formatCode>0.00</c:formatCode>
                <c:ptCount val="3"/>
                <c:pt idx="0">
                  <c:v>0.206491200577517</c:v>
                </c:pt>
                <c:pt idx="1">
                  <c:v>0.259251652582733</c:v>
                </c:pt>
                <c:pt idx="2">
                  <c:v>0.390083427760726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Pareto'!$O$13:$Q$13</c:f>
              <c:numCache>
                <c:formatCode>0.00</c:formatCode>
                <c:ptCount val="3"/>
                <c:pt idx="0">
                  <c:v>1.859693930451094</c:v>
                </c:pt>
                <c:pt idx="1">
                  <c:v>2.648642951877957</c:v>
                </c:pt>
                <c:pt idx="2">
                  <c:v>3.117811355506826</c:v>
                </c:pt>
              </c:numCache>
            </c:numRef>
          </c:xVal>
          <c:yVal>
            <c:numRef>
              <c:f>'4.2 Pareto'!$O$43:$Q$43</c:f>
              <c:numCache>
                <c:formatCode>0.00</c:formatCode>
                <c:ptCount val="3"/>
                <c:pt idx="0">
                  <c:v>0.207912788841417</c:v>
                </c:pt>
                <c:pt idx="1">
                  <c:v>0.292424308197748</c:v>
                </c:pt>
                <c:pt idx="2">
                  <c:v>0.383809395884107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Pareto'!$L$13:$N$13</c:f>
              <c:numCache>
                <c:formatCode>0.00</c:formatCode>
                <c:ptCount val="3"/>
                <c:pt idx="0">
                  <c:v>1.844405095501868</c:v>
                </c:pt>
                <c:pt idx="1">
                  <c:v>2.637819558648316</c:v>
                </c:pt>
                <c:pt idx="2">
                  <c:v>3.13185280668116</c:v>
                </c:pt>
              </c:numCache>
            </c:numRef>
          </c:xVal>
          <c:yVal>
            <c:numRef>
              <c:f>'4.2 Pareto'!$L$43:$N$43</c:f>
              <c:numCache>
                <c:formatCode>0.00</c:formatCode>
                <c:ptCount val="3"/>
                <c:pt idx="0">
                  <c:v>0.199756081232063</c:v>
                </c:pt>
                <c:pt idx="1">
                  <c:v>0.249913437231491</c:v>
                </c:pt>
                <c:pt idx="2">
                  <c:v>0.378660934965249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Pareto'!$K$13</c:f>
              <c:numCache>
                <c:formatCode>0.00</c:formatCode>
                <c:ptCount val="1"/>
                <c:pt idx="0">
                  <c:v>3.12589550052001</c:v>
                </c:pt>
              </c:numCache>
            </c:numRef>
          </c:xVal>
          <c:yVal>
            <c:numRef>
              <c:f>'4.2 Pareto'!$K$43</c:f>
              <c:numCache>
                <c:formatCode>0.00</c:formatCode>
                <c:ptCount val="1"/>
                <c:pt idx="0">
                  <c:v>0.377839096058829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Pareto'!$H$13:$J$13</c:f>
              <c:numCache>
                <c:formatCode>0.00</c:formatCode>
                <c:ptCount val="3"/>
                <c:pt idx="0">
                  <c:v>1.50693762410523</c:v>
                </c:pt>
                <c:pt idx="1">
                  <c:v>2.067236898213241</c:v>
                </c:pt>
                <c:pt idx="2">
                  <c:v>2.480609347262404</c:v>
                </c:pt>
              </c:numCache>
            </c:numRef>
          </c:xVal>
          <c:yVal>
            <c:numRef>
              <c:f>'4.2 Pareto'!$H$43:$J$43</c:f>
              <c:numCache>
                <c:formatCode>0.00</c:formatCode>
                <c:ptCount val="3"/>
                <c:pt idx="0">
                  <c:v>0.238764141387749</c:v>
                </c:pt>
                <c:pt idx="1">
                  <c:v>0.303224494173089</c:v>
                </c:pt>
                <c:pt idx="2">
                  <c:v>0.363244063216027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Pareto'!$D$13:$G$13</c:f>
              <c:numCache>
                <c:formatCode>0.00</c:formatCode>
                <c:ptCount val="4"/>
                <c:pt idx="0">
                  <c:v>0.521634851217892</c:v>
                </c:pt>
                <c:pt idx="1">
                  <c:v>0.0</c:v>
                </c:pt>
                <c:pt idx="2">
                  <c:v>0.526440508631161</c:v>
                </c:pt>
                <c:pt idx="3">
                  <c:v>0.527077701112326</c:v>
                </c:pt>
              </c:numCache>
            </c:numRef>
          </c:xVal>
          <c:yVal>
            <c:numRef>
              <c:f>'4.2 Pareto'!$D$43:$G$43</c:f>
              <c:numCache>
                <c:formatCode>0.00</c:formatCode>
                <c:ptCount val="4"/>
                <c:pt idx="0">
                  <c:v>0.334646788843403</c:v>
                </c:pt>
                <c:pt idx="1">
                  <c:v>0.0</c:v>
                </c:pt>
                <c:pt idx="2">
                  <c:v>0.340236931631502</c:v>
                </c:pt>
                <c:pt idx="3">
                  <c:v>0.318839795245492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Pareto'!$B$13:$C$13</c:f>
              <c:numCache>
                <c:formatCode>0.00</c:formatCode>
                <c:ptCount val="2"/>
                <c:pt idx="0">
                  <c:v>0.487821353001441</c:v>
                </c:pt>
                <c:pt idx="1">
                  <c:v>0.491074141043116</c:v>
                </c:pt>
              </c:numCache>
            </c:numRef>
          </c:xVal>
          <c:yVal>
            <c:numRef>
              <c:f>'4.2 Pareto'!$B$43:$C$43</c:f>
              <c:numCache>
                <c:formatCode>0.00</c:formatCode>
                <c:ptCount val="2"/>
                <c:pt idx="0">
                  <c:v>0.202208303051006</c:v>
                </c:pt>
                <c:pt idx="1">
                  <c:v>0.212186373201869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Pareto'!$K$13:$M$13,'4.2 Pareto'!$Y$13)</c:f>
              <c:numCache>
                <c:formatCode>0.00</c:formatCode>
                <c:ptCount val="4"/>
                <c:pt idx="0">
                  <c:v>3.12589550052001</c:v>
                </c:pt>
                <c:pt idx="1">
                  <c:v>1.844405095501868</c:v>
                </c:pt>
                <c:pt idx="2">
                  <c:v>2.637819558648316</c:v>
                </c:pt>
                <c:pt idx="3">
                  <c:v>2.913298535958045</c:v>
                </c:pt>
              </c:numCache>
            </c:numRef>
          </c:xVal>
          <c:yVal>
            <c:numRef>
              <c:f>('4.2 Pareto'!$K$43:$M$43,'4.2 Pareto'!$Y$43)</c:f>
              <c:numCache>
                <c:formatCode>0.00</c:formatCode>
                <c:ptCount val="4"/>
                <c:pt idx="0">
                  <c:v>0.377839096058829</c:v>
                </c:pt>
                <c:pt idx="1">
                  <c:v>0.199756081232063</c:v>
                </c:pt>
                <c:pt idx="2">
                  <c:v>0.249913437231491</c:v>
                </c:pt>
                <c:pt idx="3">
                  <c:v>0.276469718055589</c:v>
                </c:pt>
              </c:numCache>
            </c:numRef>
          </c:yVal>
        </c:ser>
        <c:ser>
          <c:idx val="10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Pareto'!$Y$13:$AD$13</c:f>
              <c:numCache>
                <c:formatCode>0.00</c:formatCode>
                <c:ptCount val="6"/>
                <c:pt idx="0">
                  <c:v>2.913298535958045</c:v>
                </c:pt>
                <c:pt idx="1">
                  <c:v>2.898747444099509</c:v>
                </c:pt>
                <c:pt idx="2">
                  <c:v>2.920892435220284</c:v>
                </c:pt>
                <c:pt idx="3">
                  <c:v>2.90195330222686</c:v>
                </c:pt>
                <c:pt idx="4">
                  <c:v>2.905130208497326</c:v>
                </c:pt>
                <c:pt idx="5">
                  <c:v>2.907959147998685</c:v>
                </c:pt>
              </c:numCache>
            </c:numRef>
          </c:xVal>
          <c:yVal>
            <c:numRef>
              <c:f>'4.2 Pareto'!$Y$43:$AD$43</c:f>
              <c:numCache>
                <c:formatCode>0.00</c:formatCode>
                <c:ptCount val="6"/>
                <c:pt idx="0">
                  <c:v>0.276469718055589</c:v>
                </c:pt>
                <c:pt idx="1">
                  <c:v>0.312313717773054</c:v>
                </c:pt>
                <c:pt idx="2">
                  <c:v>0.303180975237406</c:v>
                </c:pt>
                <c:pt idx="3">
                  <c:v>0.27809735524611</c:v>
                </c:pt>
                <c:pt idx="4">
                  <c:v>0.301585618647066</c:v>
                </c:pt>
                <c:pt idx="5">
                  <c:v>0.301243271976595</c:v>
                </c:pt>
              </c:numCache>
            </c:numRef>
          </c:yVal>
        </c:ser>
        <c:axId val="624376600"/>
        <c:axId val="624385816"/>
      </c:scatterChart>
      <c:valAx>
        <c:axId val="6243766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4385816"/>
        <c:crosses val="autoZero"/>
        <c:crossBetween val="midCat"/>
      </c:valAx>
      <c:valAx>
        <c:axId val="624385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Energy</a:t>
                </a:r>
              </a:p>
            </c:rich>
          </c:tx>
        </c:title>
        <c:numFmt formatCode="0.00" sourceLinked="1"/>
        <c:tickLblPos val="nextTo"/>
        <c:crossAx val="62437660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Nativ</a:t>
            </a:r>
            <a:r>
              <a:rPr lang="en-US" baseline="0"/>
              <a:t>e Non-scale</a:t>
            </a:r>
            <a:endParaRPr lang="en-US"/>
          </a:p>
        </c:rich>
      </c:tx>
    </c:title>
    <c:plotArea>
      <c:layout/>
      <c:scatterChart>
        <c:scatterStyle val="lineMarker"/>
        <c:ser>
          <c:idx val="9"/>
          <c:order val="0"/>
          <c:tx>
            <c:strRef>
              <c:f>'4.2 Pareto'!$V$3</c:f>
              <c:strCache>
                <c:ptCount val="1"/>
                <c:pt idx="0">
                  <c:v>i7 (45)-4x2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Pareto'!$V$13:$X$13</c:f>
              <c:numCache>
                <c:formatCode>0.00</c:formatCode>
                <c:ptCount val="3"/>
                <c:pt idx="0">
                  <c:v>1.866821905202</c:v>
                </c:pt>
                <c:pt idx="1">
                  <c:v>2.4162151091037</c:v>
                </c:pt>
                <c:pt idx="2">
                  <c:v>3.11230089266405</c:v>
                </c:pt>
              </c:numCache>
            </c:numRef>
          </c:xVal>
          <c:yVal>
            <c:numRef>
              <c:f>'4.2 Pareto'!$V$28:$X$28</c:f>
              <c:numCache>
                <c:formatCode>0.00</c:formatCode>
                <c:ptCount val="3"/>
                <c:pt idx="0">
                  <c:v>8.207117378925927</c:v>
                </c:pt>
                <c:pt idx="1">
                  <c:v>13.42884050481481</c:v>
                </c:pt>
                <c:pt idx="2">
                  <c:v>27.15911089851852</c:v>
                </c:pt>
              </c:numCache>
            </c:numRef>
          </c:yVal>
        </c:ser>
        <c:ser>
          <c:idx val="8"/>
          <c:order val="1"/>
          <c:tx>
            <c:strRef>
              <c:f>'4.2 Pareto'!$U$3</c:f>
              <c:strCache>
                <c:ptCount val="1"/>
                <c:pt idx="0">
                  <c:v>i7 (45)-4x1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Pareto'!$U$13</c:f>
              <c:numCache>
                <c:formatCode>0.00</c:formatCode>
                <c:ptCount val="1"/>
                <c:pt idx="0">
                  <c:v>3.066218673336752</c:v>
                </c:pt>
              </c:numCache>
            </c:numRef>
          </c:xVal>
          <c:yVal>
            <c:numRef>
              <c:f>'4.2 Pareto'!$U$28</c:f>
              <c:numCache>
                <c:formatCode>0.00</c:formatCode>
                <c:ptCount val="1"/>
                <c:pt idx="0">
                  <c:v>28.97016817</c:v>
                </c:pt>
              </c:numCache>
            </c:numRef>
          </c:yVal>
        </c:ser>
        <c:ser>
          <c:idx val="7"/>
          <c:order val="2"/>
          <c:tx>
            <c:strRef>
              <c:f>'4.2 Pareto'!$R$3</c:f>
              <c:strCache>
                <c:ptCount val="1"/>
                <c:pt idx="0">
                  <c:v>i7 (45)-2x2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Pareto'!$R$13:$T$13</c:f>
              <c:numCache>
                <c:formatCode>0.00</c:formatCode>
                <c:ptCount val="3"/>
                <c:pt idx="0">
                  <c:v>1.85512652954583</c:v>
                </c:pt>
                <c:pt idx="1">
                  <c:v>2.390789958375021</c:v>
                </c:pt>
                <c:pt idx="2">
                  <c:v>3.109742423123783</c:v>
                </c:pt>
              </c:numCache>
            </c:numRef>
          </c:xVal>
          <c:yVal>
            <c:numRef>
              <c:f>'4.2 Pareto'!$R$28:$T$28</c:f>
              <c:numCache>
                <c:formatCode>0.00</c:formatCode>
                <c:ptCount val="3"/>
                <c:pt idx="0">
                  <c:v>7.882727877518518</c:v>
                </c:pt>
                <c:pt idx="1">
                  <c:v>12.86597919444445</c:v>
                </c:pt>
                <c:pt idx="2">
                  <c:v>25.47685023074074</c:v>
                </c:pt>
              </c:numCache>
            </c:numRef>
          </c:yVal>
        </c:ser>
        <c:ser>
          <c:idx val="6"/>
          <c:order val="3"/>
          <c:tx>
            <c:strRef>
              <c:f>'4.2 Pareto'!$O$3</c:f>
              <c:strCache>
                <c:ptCount val="1"/>
                <c:pt idx="0">
                  <c:v>i7 (45)-2x1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Pareto'!$O$13:$Q$13</c:f>
              <c:numCache>
                <c:formatCode>0.00</c:formatCode>
                <c:ptCount val="3"/>
                <c:pt idx="0">
                  <c:v>1.859693930451094</c:v>
                </c:pt>
                <c:pt idx="1">
                  <c:v>2.648642951877957</c:v>
                </c:pt>
                <c:pt idx="2">
                  <c:v>3.117811355506826</c:v>
                </c:pt>
              </c:numCache>
            </c:numRef>
          </c:xVal>
          <c:yVal>
            <c:numRef>
              <c:f>'4.2 Pareto'!$O$28:$Q$28</c:f>
              <c:numCache>
                <c:formatCode>0.00</c:formatCode>
                <c:ptCount val="3"/>
                <c:pt idx="0">
                  <c:v>7.949730249851853</c:v>
                </c:pt>
                <c:pt idx="1">
                  <c:v>16.13772328518519</c:v>
                </c:pt>
                <c:pt idx="2">
                  <c:v>25.09157487259259</c:v>
                </c:pt>
              </c:numCache>
            </c:numRef>
          </c:yVal>
        </c:ser>
        <c:ser>
          <c:idx val="5"/>
          <c:order val="4"/>
          <c:tx>
            <c:strRef>
              <c:f>'4.2 Pareto'!$L$3</c:f>
              <c:strCache>
                <c:ptCount val="1"/>
                <c:pt idx="0">
                  <c:v>i7 (45)-1x2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Pareto'!$L$13:$N$13</c:f>
              <c:numCache>
                <c:formatCode>0.00</c:formatCode>
                <c:ptCount val="3"/>
                <c:pt idx="0">
                  <c:v>1.844405095501868</c:v>
                </c:pt>
                <c:pt idx="1">
                  <c:v>2.637819558648316</c:v>
                </c:pt>
                <c:pt idx="2">
                  <c:v>3.13185280668116</c:v>
                </c:pt>
              </c:numCache>
            </c:numRef>
          </c:xVal>
          <c:yVal>
            <c:numRef>
              <c:f>'4.2 Pareto'!$L$28:$N$28</c:f>
              <c:numCache>
                <c:formatCode>0.00</c:formatCode>
                <c:ptCount val="3"/>
                <c:pt idx="0">
                  <c:v>7.576526847222224</c:v>
                </c:pt>
                <c:pt idx="1">
                  <c:v>13.72544631592592</c:v>
                </c:pt>
                <c:pt idx="2">
                  <c:v>24.87802855444445</c:v>
                </c:pt>
              </c:numCache>
            </c:numRef>
          </c:yVal>
        </c:ser>
        <c:ser>
          <c:idx val="4"/>
          <c:order val="5"/>
          <c:tx>
            <c:strRef>
              <c:f>'4.2 Pareto'!$K$3</c:f>
              <c:strCache>
                <c:ptCount val="1"/>
                <c:pt idx="0">
                  <c:v>i7 (45)-1x1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'4.2 Pareto'!$K$13</c:f>
              <c:numCache>
                <c:formatCode>0.00</c:formatCode>
                <c:ptCount val="1"/>
                <c:pt idx="0">
                  <c:v>3.12589550052001</c:v>
                </c:pt>
              </c:numCache>
            </c:numRef>
          </c:xVal>
          <c:yVal>
            <c:numRef>
              <c:f>'4.2 Pareto'!$K$28</c:f>
              <c:numCache>
                <c:formatCode>0.00</c:formatCode>
                <c:ptCount val="1"/>
                <c:pt idx="0">
                  <c:v>24.7875844137037</c:v>
                </c:pt>
              </c:numCache>
            </c:numRef>
          </c:yVal>
        </c:ser>
        <c:ser>
          <c:idx val="2"/>
          <c:order val="6"/>
          <c:tx>
            <c:strRef>
              <c:f>'4.2 Pareto'!$H$3</c:f>
              <c:strCache>
                <c:ptCount val="1"/>
                <c:pt idx="0">
                  <c:v>Core 2D (45)-2x1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Pareto'!$H$13:$J$13</c:f>
              <c:numCache>
                <c:formatCode>0.00</c:formatCode>
                <c:ptCount val="3"/>
                <c:pt idx="0">
                  <c:v>1.50693762410523</c:v>
                </c:pt>
                <c:pt idx="1">
                  <c:v>2.067236898213241</c:v>
                </c:pt>
                <c:pt idx="2">
                  <c:v>2.480609347262404</c:v>
                </c:pt>
              </c:numCache>
            </c:numRef>
          </c:xVal>
          <c:yVal>
            <c:numRef>
              <c:f>'4.2 Pareto'!$H$28:$J$28</c:f>
              <c:numCache>
                <c:formatCode>0.00</c:formatCode>
                <c:ptCount val="3"/>
                <c:pt idx="0">
                  <c:v>7.706284539518517</c:v>
                </c:pt>
                <c:pt idx="1">
                  <c:v>13.41328401222222</c:v>
                </c:pt>
                <c:pt idx="2">
                  <c:v>19.13177445222222</c:v>
                </c:pt>
              </c:numCache>
            </c:numRef>
          </c:yVal>
        </c:ser>
        <c:ser>
          <c:idx val="3"/>
          <c:order val="7"/>
          <c:tx>
            <c:strRef>
              <c:f>'4.2 Pareto'!$D$3</c:f>
              <c:strCache>
                <c:ptCount val="1"/>
                <c:pt idx="0">
                  <c:v>Atom D (45)-1666MHz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</c:marker>
          <c:xVal>
            <c:numRef>
              <c:f>'4.2 Pareto'!$D$13:$G$13</c:f>
              <c:numCache>
                <c:formatCode>0.00</c:formatCode>
                <c:ptCount val="4"/>
                <c:pt idx="0">
                  <c:v>0.521634851217892</c:v>
                </c:pt>
                <c:pt idx="1">
                  <c:v>0.0</c:v>
                </c:pt>
                <c:pt idx="2">
                  <c:v>0.526440508631161</c:v>
                </c:pt>
                <c:pt idx="3">
                  <c:v>0.527077701112326</c:v>
                </c:pt>
              </c:numCache>
            </c:numRef>
          </c:xVal>
          <c:yVal>
            <c:numRef>
              <c:f>'4.2 Pareto'!$D$28:$G$28</c:f>
              <c:numCache>
                <c:formatCode>0.00</c:formatCode>
                <c:ptCount val="4"/>
                <c:pt idx="0">
                  <c:v>3.793238204333334</c:v>
                </c:pt>
                <c:pt idx="1">
                  <c:v>0.0</c:v>
                </c:pt>
                <c:pt idx="2">
                  <c:v>3.896581155370369</c:v>
                </c:pt>
                <c:pt idx="3">
                  <c:v>3.656977823037037</c:v>
                </c:pt>
              </c:numCache>
            </c:numRef>
          </c:yVal>
        </c:ser>
        <c:ser>
          <c:idx val="1"/>
          <c:order val="8"/>
          <c:tx>
            <c:strRef>
              <c:f>'4.2 Pareto'!$B$3</c:f>
              <c:strCache>
                <c:ptCount val="1"/>
                <c:pt idx="0">
                  <c:v>Atom (45)-1666MHz</c:v>
                </c:pt>
              </c:strCache>
            </c:strRef>
          </c:tx>
          <c:spPr>
            <a:ln w="47625">
              <a:noFill/>
            </a:ln>
          </c:spPr>
          <c:xVal>
            <c:numRef>
              <c:f>'4.2 Pareto'!$B$13:$C$13</c:f>
              <c:numCache>
                <c:formatCode>0.00</c:formatCode>
                <c:ptCount val="2"/>
                <c:pt idx="0">
                  <c:v>0.487821353001441</c:v>
                </c:pt>
                <c:pt idx="1">
                  <c:v>0.491074141043116</c:v>
                </c:pt>
              </c:numCache>
            </c:numRef>
          </c:xVal>
          <c:yVal>
            <c:numRef>
              <c:f>'4.2 Pareto'!$B$28:$C$28</c:f>
              <c:numCache>
                <c:formatCode>0.00</c:formatCode>
                <c:ptCount val="2"/>
                <c:pt idx="0">
                  <c:v>2.15502534237037</c:v>
                </c:pt>
                <c:pt idx="1">
                  <c:v>2.274773922888889</c:v>
                </c:pt>
              </c:numCache>
            </c:numRef>
          </c:yVal>
        </c:ser>
        <c:ser>
          <c:idx val="0"/>
          <c:order val="9"/>
          <c:tx>
            <c:v>Pareto Frontier</c:v>
          </c:tx>
          <c:spPr>
            <a:ln w="47625">
              <a:noFill/>
            </a:ln>
          </c:spPr>
          <c:marker>
            <c:symbol val="dash"/>
            <c:size val="20"/>
          </c:marker>
          <c:xVal>
            <c:numRef>
              <c:f>('4.2 Pareto'!$B$13,'4.2 Pareto'!$K$13,'4.2 Pareto'!$L$13,'4.2 Pareto'!$M$13,'4.2 Pareto'!$Y$13)</c:f>
              <c:numCache>
                <c:formatCode>0.00</c:formatCode>
                <c:ptCount val="5"/>
                <c:pt idx="0">
                  <c:v>0.487821353001441</c:v>
                </c:pt>
                <c:pt idx="1">
                  <c:v>3.12589550052001</c:v>
                </c:pt>
                <c:pt idx="2">
                  <c:v>1.844405095501868</c:v>
                </c:pt>
                <c:pt idx="3">
                  <c:v>2.637819558648316</c:v>
                </c:pt>
                <c:pt idx="4">
                  <c:v>2.913298535958045</c:v>
                </c:pt>
              </c:numCache>
            </c:numRef>
          </c:xVal>
          <c:yVal>
            <c:numRef>
              <c:f>('4.2 Pareto'!$B$28,'4.2 Pareto'!$K$28,'4.2 Pareto'!$L$28,'4.2 Pareto'!$M$28,'4.2 Pareto'!$Y$28)</c:f>
              <c:numCache>
                <c:formatCode>0.00</c:formatCode>
                <c:ptCount val="5"/>
                <c:pt idx="0">
                  <c:v>2.15502534237037</c:v>
                </c:pt>
                <c:pt idx="1">
                  <c:v>24.7875844137037</c:v>
                </c:pt>
                <c:pt idx="2">
                  <c:v>7.576526847222224</c:v>
                </c:pt>
                <c:pt idx="3">
                  <c:v>13.72544631592592</c:v>
                </c:pt>
                <c:pt idx="4">
                  <c:v>16.80661013629629</c:v>
                </c:pt>
              </c:numCache>
            </c:numRef>
          </c:yVal>
        </c:ser>
        <c:ser>
          <c:idx val="10"/>
          <c:order val="10"/>
          <c:tx>
            <c:strRef>
              <c:f>'4.2 Pareto'!$Y$4</c:f>
              <c:strCache>
                <c:ptCount val="1"/>
                <c:pt idx="0">
                  <c:v>No Turbo</c:v>
                </c:pt>
              </c:strCache>
            </c:strRef>
          </c:tx>
          <c:spPr>
            <a:ln w="47625">
              <a:noFill/>
            </a:ln>
          </c:spPr>
          <c:marker>
            <c:symbol val="star"/>
            <c:size val="12"/>
            <c:spPr>
              <a:ln>
                <a:solidFill>
                  <a:srgbClr val="FF0000"/>
                </a:solidFill>
              </a:ln>
            </c:spPr>
          </c:marker>
          <c:xVal>
            <c:numRef>
              <c:f>'4.2 Pareto'!$Y$13:$AD$13</c:f>
              <c:numCache>
                <c:formatCode>0.00</c:formatCode>
                <c:ptCount val="6"/>
                <c:pt idx="0">
                  <c:v>2.913298535958045</c:v>
                </c:pt>
                <c:pt idx="1">
                  <c:v>2.898747444099509</c:v>
                </c:pt>
                <c:pt idx="2">
                  <c:v>2.920892435220284</c:v>
                </c:pt>
                <c:pt idx="3">
                  <c:v>2.90195330222686</c:v>
                </c:pt>
                <c:pt idx="4">
                  <c:v>2.905130208497326</c:v>
                </c:pt>
                <c:pt idx="5">
                  <c:v>2.907959147998685</c:v>
                </c:pt>
              </c:numCache>
            </c:numRef>
          </c:xVal>
          <c:yVal>
            <c:numRef>
              <c:f>'4.2 Pareto'!$Y$28:$AD$28</c:f>
              <c:numCache>
                <c:formatCode>0.00</c:formatCode>
                <c:ptCount val="6"/>
                <c:pt idx="0">
                  <c:v>16.80661013629629</c:v>
                </c:pt>
                <c:pt idx="1">
                  <c:v>18.93744766111111</c:v>
                </c:pt>
                <c:pt idx="2">
                  <c:v>18.52928305555555</c:v>
                </c:pt>
                <c:pt idx="3">
                  <c:v>16.85433753592593</c:v>
                </c:pt>
                <c:pt idx="4">
                  <c:v>18.28988127888889</c:v>
                </c:pt>
                <c:pt idx="5">
                  <c:v>18.30510475703704</c:v>
                </c:pt>
              </c:numCache>
            </c:numRef>
          </c:yVal>
        </c:ser>
        <c:axId val="624456376"/>
        <c:axId val="624465592"/>
      </c:scatterChart>
      <c:valAx>
        <c:axId val="6244563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</a:t>
                </a:r>
              </a:p>
            </c:rich>
          </c:tx>
        </c:title>
        <c:numFmt formatCode="0.00" sourceLinked="1"/>
        <c:tickLblPos val="nextTo"/>
        <c:crossAx val="624465592"/>
        <c:crosses val="autoZero"/>
        <c:crossBetween val="midCat"/>
      </c:valAx>
      <c:valAx>
        <c:axId val="624465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  <a:r>
                  <a:rPr lang="en-US" baseline="0"/>
                  <a:t> (W)</a:t>
                </a:r>
                <a:endParaRPr lang="en-US"/>
              </a:p>
            </c:rich>
          </c:tx>
        </c:title>
        <c:numFmt formatCode="0.00" sourceLinked="1"/>
        <c:tickLblPos val="nextTo"/>
        <c:crossAx val="62445637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Energy / Performance Pareto Frontiers (45nm)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'4.2 Pareto'!$Q$55</c:f>
              <c:strCache>
                <c:ptCount val="1"/>
                <c:pt idx="0">
                  <c:v>Average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trendline>
            <c:name>Average</c:name>
            <c:spPr>
              <a:ln w="57150" cmpd="sng">
                <a:solidFill>
                  <a:schemeClr val="accent3"/>
                </a:solidFill>
              </a:ln>
            </c:spPr>
            <c:trendlineType val="poly"/>
            <c:order val="2"/>
            <c:forward val="2.0"/>
          </c:trendline>
          <c:xVal>
            <c:numRef>
              <c:f>'4.2 Pareto'!$R$55:$W$55</c:f>
              <c:numCache>
                <c:formatCode>0.00</c:formatCode>
                <c:ptCount val="6"/>
                <c:pt idx="0">
                  <c:v>0.515644737523922</c:v>
                </c:pt>
                <c:pt idx="1">
                  <c:v>2.007838908036521</c:v>
                </c:pt>
                <c:pt idx="2">
                  <c:v>2.753889013648867</c:v>
                </c:pt>
                <c:pt idx="3">
                  <c:v>3.533779416490525</c:v>
                </c:pt>
                <c:pt idx="4">
                  <c:v>4.270087108352007</c:v>
                </c:pt>
                <c:pt idx="5">
                  <c:v>4.464134555583003</c:v>
                </c:pt>
              </c:numCache>
            </c:numRef>
          </c:xVal>
          <c:yVal>
            <c:numRef>
              <c:f>'4.2 Pareto'!$R$56:$W$56</c:f>
              <c:numCache>
                <c:formatCode>0.00</c:formatCode>
                <c:ptCount val="6"/>
                <c:pt idx="0">
                  <c:v>0.190720557861765</c:v>
                </c:pt>
                <c:pt idx="1">
                  <c:v>0.22719046704814</c:v>
                </c:pt>
                <c:pt idx="2">
                  <c:v>0.264001421320279</c:v>
                </c:pt>
                <c:pt idx="3">
                  <c:v>0.314778513673539</c:v>
                </c:pt>
                <c:pt idx="4">
                  <c:v>0.369385840408816</c:v>
                </c:pt>
                <c:pt idx="5">
                  <c:v>0.438626901110876</c:v>
                </c:pt>
              </c:numCache>
            </c:numRef>
          </c:yVal>
        </c:ser>
        <c:ser>
          <c:idx val="4"/>
          <c:order val="1"/>
          <c:tx>
            <c:strRef>
              <c:f>'4.2 Pareto'!$Q$57</c:f>
              <c:strCache>
                <c:ptCount val="1"/>
                <c:pt idx="0">
                  <c:v>Native Non-Scale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trendline>
            <c:name>Native Non-scale</c:name>
            <c:spPr>
              <a:ln w="28575" cmpd="sng">
                <a:solidFill>
                  <a:schemeClr val="accent4"/>
                </a:solidFill>
                <a:prstDash val="sysDash"/>
              </a:ln>
            </c:spPr>
            <c:trendlineType val="poly"/>
            <c:order val="2"/>
            <c:forward val="2.0"/>
          </c:trendline>
          <c:xVal>
            <c:numRef>
              <c:f>'4.2 Pareto'!$R$57:$Z$57</c:f>
              <c:numCache>
                <c:formatCode>General</c:formatCode>
                <c:ptCount val="9"/>
                <c:pt idx="0" formatCode="0.00">
                  <c:v>0.6</c:v>
                </c:pt>
                <c:pt idx="1">
                  <c:v>0.7</c:v>
                </c:pt>
                <c:pt idx="2">
                  <c:v>1.2</c:v>
                </c:pt>
                <c:pt idx="3" formatCode="0.00">
                  <c:v>1.844405095501868</c:v>
                </c:pt>
                <c:pt idx="4" formatCode="0.00">
                  <c:v>2.637819558648316</c:v>
                </c:pt>
                <c:pt idx="5">
                  <c:v>2.9</c:v>
                </c:pt>
                <c:pt idx="6" formatCode="0.00">
                  <c:v>2.913298535958045</c:v>
                </c:pt>
                <c:pt idx="7" formatCode="0.00">
                  <c:v>3.12589550052001</c:v>
                </c:pt>
                <c:pt idx="8">
                  <c:v>5.0</c:v>
                </c:pt>
              </c:numCache>
            </c:numRef>
          </c:xVal>
          <c:yVal>
            <c:numRef>
              <c:f>'4.2 Pareto'!$R$58:$Z$58</c:f>
              <c:numCache>
                <c:formatCode>General</c:formatCode>
                <c:ptCount val="9"/>
                <c:pt idx="0" formatCode="0.00">
                  <c:v>-0.05</c:v>
                </c:pt>
                <c:pt idx="1">
                  <c:v>0.1</c:v>
                </c:pt>
                <c:pt idx="2">
                  <c:v>0.67</c:v>
                </c:pt>
                <c:pt idx="3" formatCode="0.00">
                  <c:v>0.199756081232063</c:v>
                </c:pt>
                <c:pt idx="4" formatCode="0.00">
                  <c:v>0.249913437231491</c:v>
                </c:pt>
                <c:pt idx="5">
                  <c:v>0.1</c:v>
                </c:pt>
                <c:pt idx="6" formatCode="0.00">
                  <c:v>0.276469718055589</c:v>
                </c:pt>
                <c:pt idx="7" formatCode="0.00">
                  <c:v>0.377839096058829</c:v>
                </c:pt>
                <c:pt idx="8">
                  <c:v>0.8</c:v>
                </c:pt>
              </c:numCache>
            </c:numRef>
          </c:yVal>
        </c:ser>
        <c:ser>
          <c:idx val="3"/>
          <c:order val="2"/>
          <c:tx>
            <c:strRef>
              <c:f>'4.2 Pareto'!$Q$59</c:f>
              <c:strCache>
                <c:ptCount val="1"/>
                <c:pt idx="0">
                  <c:v>Native Scale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trendline>
            <c:name>Native Scale</c:name>
            <c:spPr>
              <a:ln w="28575" cmpd="sng">
                <a:solidFill>
                  <a:schemeClr val="accent1"/>
                </a:solidFill>
                <a:prstDash val="sysDash"/>
              </a:ln>
            </c:spPr>
            <c:trendlineType val="poly"/>
            <c:order val="2"/>
            <c:forward val="1.0"/>
          </c:trendline>
          <c:xVal>
            <c:numRef>
              <c:f>'4.2 Pareto'!$R$59:$W$59</c:f>
              <c:numCache>
                <c:formatCode>0.00</c:formatCode>
                <c:ptCount val="6"/>
                <c:pt idx="0">
                  <c:v>0.517682851232076</c:v>
                </c:pt>
                <c:pt idx="1">
                  <c:v>1.599578491458674</c:v>
                </c:pt>
                <c:pt idx="2">
                  <c:v>2.268971330104624</c:v>
                </c:pt>
                <c:pt idx="3">
                  <c:v>5.025883916700777</c:v>
                </c:pt>
                <c:pt idx="4">
                  <c:v>6.077313229713204</c:v>
                </c:pt>
                <c:pt idx="5">
                  <c:v>6.253910403505819</c:v>
                </c:pt>
              </c:numCache>
            </c:numRef>
          </c:xVal>
          <c:yVal>
            <c:numRef>
              <c:f>'4.2 Pareto'!$R$60:$W$60</c:f>
              <c:numCache>
                <c:formatCode>0.00</c:formatCode>
                <c:ptCount val="6"/>
                <c:pt idx="0">
                  <c:v>0.199120755248277</c:v>
                </c:pt>
                <c:pt idx="1">
                  <c:v>0.216459453539359</c:v>
                </c:pt>
                <c:pt idx="2">
                  <c:v>0.241903418413802</c:v>
                </c:pt>
                <c:pt idx="3">
                  <c:v>0.280153180416309</c:v>
                </c:pt>
                <c:pt idx="4">
                  <c:v>0.351422574044295</c:v>
                </c:pt>
                <c:pt idx="5">
                  <c:v>0.380455148498307</c:v>
                </c:pt>
              </c:numCache>
            </c:numRef>
          </c:yVal>
        </c:ser>
        <c:ser>
          <c:idx val="2"/>
          <c:order val="3"/>
          <c:tx>
            <c:strRef>
              <c:f>'4.2 Pareto'!$Q$61</c:f>
              <c:strCache>
                <c:ptCount val="1"/>
                <c:pt idx="0">
                  <c:v>Java Non-Scale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trendline>
            <c:name>Java Non-scale</c:name>
            <c:spPr>
              <a:ln w="28575" cmpd="sng">
                <a:solidFill>
                  <a:schemeClr val="accent2"/>
                </a:solidFill>
                <a:prstDash val="sysDash"/>
              </a:ln>
            </c:spPr>
            <c:trendlineType val="poly"/>
            <c:order val="2"/>
            <c:forward val="1.0"/>
          </c:trendline>
          <c:xVal>
            <c:numRef>
              <c:f>'4.2 Pareto'!$R$61:$X$61</c:f>
              <c:numCache>
                <c:formatCode>0.00</c:formatCode>
                <c:ptCount val="7"/>
                <c:pt idx="0">
                  <c:v>0.532168861161458</c:v>
                </c:pt>
                <c:pt idx="1">
                  <c:v>2.489037211336024</c:v>
                </c:pt>
                <c:pt idx="2">
                  <c:v>2.107771797340083</c:v>
                </c:pt>
                <c:pt idx="3">
                  <c:v>1.63221394508672</c:v>
                </c:pt>
                <c:pt idx="4">
                  <c:v>2.800062678031338</c:v>
                </c:pt>
                <c:pt idx="5">
                  <c:v>2.96784361763933</c:v>
                </c:pt>
                <c:pt idx="6">
                  <c:v>2.999111012937904</c:v>
                </c:pt>
              </c:numCache>
            </c:numRef>
          </c:xVal>
          <c:yVal>
            <c:numRef>
              <c:f>'4.2 Pareto'!$R$62:$X$62</c:f>
              <c:numCache>
                <c:formatCode>0.00</c:formatCode>
                <c:ptCount val="7"/>
                <c:pt idx="0">
                  <c:v>0.177177517488192</c:v>
                </c:pt>
                <c:pt idx="1">
                  <c:v>0.341612536456203</c:v>
                </c:pt>
                <c:pt idx="2">
                  <c:v>0.293646171189888</c:v>
                </c:pt>
                <c:pt idx="3">
                  <c:v>0.238847948966507</c:v>
                </c:pt>
                <c:pt idx="4">
                  <c:v>0.402311539487169</c:v>
                </c:pt>
                <c:pt idx="5">
                  <c:v>0.502069599649083</c:v>
                </c:pt>
                <c:pt idx="6">
                  <c:v>0.519883463330193</c:v>
                </c:pt>
              </c:numCache>
            </c:numRef>
          </c:yVal>
        </c:ser>
        <c:ser>
          <c:idx val="1"/>
          <c:order val="4"/>
          <c:tx>
            <c:strRef>
              <c:f>'4.2 Pareto'!$Q$63</c:f>
              <c:strCache>
                <c:ptCount val="1"/>
                <c:pt idx="0">
                  <c:v>Java Scale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trendline>
            <c:name>Java Scale</c:name>
            <c:spPr>
              <a:ln w="28575" cmpd="sng">
                <a:solidFill>
                  <a:schemeClr val="accent6"/>
                </a:solidFill>
                <a:prstDash val="sysDash"/>
              </a:ln>
            </c:spPr>
            <c:trendlineType val="poly"/>
            <c:order val="2"/>
            <c:forward val="2.0"/>
          </c:trendline>
          <c:xVal>
            <c:numRef>
              <c:f>'4.2 Pareto'!$R$63:$W$63</c:f>
              <c:numCache>
                <c:formatCode>0.00</c:formatCode>
                <c:ptCount val="6"/>
                <c:pt idx="0">
                  <c:v>0.521653096659038</c:v>
                </c:pt>
                <c:pt idx="1">
                  <c:v>2.229815696515236</c:v>
                </c:pt>
                <c:pt idx="2">
                  <c:v>3.444172421618831</c:v>
                </c:pt>
                <c:pt idx="3">
                  <c:v>4.382469784756034</c:v>
                </c:pt>
                <c:pt idx="4">
                  <c:v>5.243897179710795</c:v>
                </c:pt>
                <c:pt idx="5">
                  <c:v>5.49121591322424</c:v>
                </c:pt>
              </c:numCache>
            </c:numRef>
          </c:xVal>
          <c:yVal>
            <c:numRef>
              <c:f>'4.2 Pareto'!$R$64:$W$64</c:f>
              <c:numCache>
                <c:formatCode>0.00</c:formatCode>
                <c:ptCount val="6"/>
                <c:pt idx="0">
                  <c:v>0.174397585508723</c:v>
                </c:pt>
                <c:pt idx="1">
                  <c:v>0.220391169566461</c:v>
                </c:pt>
                <c:pt idx="2">
                  <c:v>0.276846821651099</c:v>
                </c:pt>
                <c:pt idx="3">
                  <c:v>0.323806258622721</c:v>
                </c:pt>
                <c:pt idx="4">
                  <c:v>0.39181844875068</c:v>
                </c:pt>
                <c:pt idx="5">
                  <c:v>0.437288373310742</c:v>
                </c:pt>
              </c:numCache>
            </c:numRef>
          </c:yVal>
        </c:ser>
        <c:axId val="624526200"/>
        <c:axId val="624532072"/>
      </c:scatterChart>
      <c:valAx>
        <c:axId val="624526200"/>
        <c:scaling>
          <c:orientation val="minMax"/>
          <c:max val="7.0"/>
          <c:min val="0.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Group Performance / Group Reference Performance</a:t>
                </a:r>
              </a:p>
            </c:rich>
          </c:tx>
          <c:layout/>
        </c:title>
        <c:numFmt formatCode="0.00" sourceLinked="1"/>
        <c:tickLblPos val="nextTo"/>
        <c:crossAx val="624532072"/>
        <c:crosses val="autoZero"/>
        <c:crossBetween val="midCat"/>
      </c:valAx>
      <c:valAx>
        <c:axId val="624532072"/>
        <c:scaling>
          <c:orientation val="minMax"/>
          <c:max val="0.6"/>
          <c:min val="0.1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Group Energy</a:t>
                </a:r>
              </a:p>
            </c:rich>
          </c:tx>
          <c:layout/>
        </c:title>
        <c:numFmt formatCode="0.00" sourceLinked="1"/>
        <c:tickLblPos val="nextTo"/>
        <c:crossAx val="624526200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/>
    </c:legend>
    <c:plotVisOnly val="1"/>
    <c:dispBlanksAs val="gap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lineMarker"/>
        <c:ser>
          <c:idx val="0"/>
          <c:order val="0"/>
          <c:spPr>
            <a:ln>
              <a:noFill/>
            </a:ln>
          </c:spPr>
          <c:marker>
            <c:symbol val="circle"/>
            <c:size val="3"/>
            <c:spPr>
              <a:solidFill>
                <a:srgbClr val="4F81BD">
                  <a:alpha val="50000"/>
                </a:srgbClr>
              </a:solidFill>
            </c:spPr>
          </c:marker>
          <c:trendline>
            <c:spPr>
              <a:ln w="3175" cmpd="sng"/>
            </c:spPr>
            <c:trendlineType val="linear"/>
            <c:dispRSqr val="1"/>
            <c:dispEq val="1"/>
            <c:trendlineLbl>
              <c:layout>
                <c:manualLayout>
                  <c:x val="-0.460418853893263"/>
                  <c:y val="-0.29687117235345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</c:trendlineLbl>
          </c:trendline>
          <c:xVal>
            <c:numRef>
              <c:f>Calibration!$B$3:$B$30</c:f>
              <c:numCache>
                <c:formatCode>General</c:formatCode>
                <c:ptCount val="28"/>
                <c:pt idx="0">
                  <c:v>503.0</c:v>
                </c:pt>
                <c:pt idx="1">
                  <c:v>497.0</c:v>
                </c:pt>
                <c:pt idx="2">
                  <c:v>494.0</c:v>
                </c:pt>
                <c:pt idx="3">
                  <c:v>489.0</c:v>
                </c:pt>
                <c:pt idx="4">
                  <c:v>485.0</c:v>
                </c:pt>
                <c:pt idx="5">
                  <c:v>483.0</c:v>
                </c:pt>
                <c:pt idx="6">
                  <c:v>479.0</c:v>
                </c:pt>
                <c:pt idx="7">
                  <c:v>474.0</c:v>
                </c:pt>
                <c:pt idx="8">
                  <c:v>472.0</c:v>
                </c:pt>
                <c:pt idx="9">
                  <c:v>468.0</c:v>
                </c:pt>
                <c:pt idx="10">
                  <c:v>464.0</c:v>
                </c:pt>
                <c:pt idx="11">
                  <c:v>459.0</c:v>
                </c:pt>
                <c:pt idx="12">
                  <c:v>456.0</c:v>
                </c:pt>
                <c:pt idx="13">
                  <c:v>452.0</c:v>
                </c:pt>
                <c:pt idx="14">
                  <c:v>448.0</c:v>
                </c:pt>
                <c:pt idx="15">
                  <c:v>446.0</c:v>
                </c:pt>
                <c:pt idx="16">
                  <c:v>440.0</c:v>
                </c:pt>
                <c:pt idx="17">
                  <c:v>436.0</c:v>
                </c:pt>
                <c:pt idx="18">
                  <c:v>434.0</c:v>
                </c:pt>
                <c:pt idx="19">
                  <c:v>431.0</c:v>
                </c:pt>
                <c:pt idx="20">
                  <c:v>427.0</c:v>
                </c:pt>
                <c:pt idx="21">
                  <c:v>422.0</c:v>
                </c:pt>
                <c:pt idx="22">
                  <c:v>420.0</c:v>
                </c:pt>
                <c:pt idx="23">
                  <c:v>415.0</c:v>
                </c:pt>
                <c:pt idx="24">
                  <c:v>411.0</c:v>
                </c:pt>
                <c:pt idx="25">
                  <c:v>408.0</c:v>
                </c:pt>
                <c:pt idx="26">
                  <c:v>404.0</c:v>
                </c:pt>
                <c:pt idx="27">
                  <c:v>400.0</c:v>
                </c:pt>
              </c:numCache>
            </c:numRef>
          </c:xVal>
          <c:yVal>
            <c:numRef>
              <c:f>Calibration!$A$3:$A$30</c:f>
              <c:numCache>
                <c:formatCode>General</c:formatCode>
                <c:ptCount val="28"/>
                <c:pt idx="0">
                  <c:v>300.0</c:v>
                </c:pt>
                <c:pt idx="1">
                  <c:v>400.0</c:v>
                </c:pt>
                <c:pt idx="2">
                  <c:v>500.0</c:v>
                </c:pt>
                <c:pt idx="3">
                  <c:v>600.0</c:v>
                </c:pt>
                <c:pt idx="4">
                  <c:v>700.0</c:v>
                </c:pt>
                <c:pt idx="5">
                  <c:v>800.0</c:v>
                </c:pt>
                <c:pt idx="6">
                  <c:v>900.0</c:v>
                </c:pt>
                <c:pt idx="7">
                  <c:v>1000.0</c:v>
                </c:pt>
                <c:pt idx="8">
                  <c:v>1100.0</c:v>
                </c:pt>
                <c:pt idx="9">
                  <c:v>1200.0</c:v>
                </c:pt>
                <c:pt idx="10">
                  <c:v>1300.0</c:v>
                </c:pt>
                <c:pt idx="11">
                  <c:v>1400.0</c:v>
                </c:pt>
                <c:pt idx="12">
                  <c:v>1500.0</c:v>
                </c:pt>
                <c:pt idx="13">
                  <c:v>1600.0</c:v>
                </c:pt>
                <c:pt idx="14">
                  <c:v>1700.0</c:v>
                </c:pt>
                <c:pt idx="15">
                  <c:v>1800.0</c:v>
                </c:pt>
                <c:pt idx="16">
                  <c:v>1900.0</c:v>
                </c:pt>
                <c:pt idx="17">
                  <c:v>2000.0</c:v>
                </c:pt>
                <c:pt idx="18">
                  <c:v>2100.0</c:v>
                </c:pt>
                <c:pt idx="19">
                  <c:v>2200.0</c:v>
                </c:pt>
                <c:pt idx="20">
                  <c:v>2300.0</c:v>
                </c:pt>
                <c:pt idx="21">
                  <c:v>2400.0</c:v>
                </c:pt>
                <c:pt idx="22">
                  <c:v>2500.0</c:v>
                </c:pt>
                <c:pt idx="23">
                  <c:v>2600.0</c:v>
                </c:pt>
                <c:pt idx="24">
                  <c:v>2700.0</c:v>
                </c:pt>
                <c:pt idx="25">
                  <c:v>2800.0</c:v>
                </c:pt>
                <c:pt idx="26">
                  <c:v>2900.0</c:v>
                </c:pt>
                <c:pt idx="27">
                  <c:v>3000.0</c:v>
                </c:pt>
              </c:numCache>
            </c:numRef>
          </c:yVal>
        </c:ser>
        <c:ser>
          <c:idx val="1"/>
          <c:order val="1"/>
          <c:spPr>
            <a:ln>
              <a:noFill/>
            </a:ln>
          </c:spPr>
          <c:marker>
            <c:symbol val="circle"/>
            <c:size val="3"/>
            <c:spPr>
              <a:solidFill>
                <a:srgbClr val="C0504D">
                  <a:alpha val="50000"/>
                </a:srgbClr>
              </a:solidFill>
            </c:spPr>
          </c:marker>
          <c:trendline>
            <c:spPr>
              <a:ln w="3175" cmpd="sng"/>
            </c:spPr>
            <c:trendlineType val="linear"/>
            <c:dispRSqr val="1"/>
            <c:dispEq val="1"/>
            <c:trendlineLbl>
              <c:layout>
                <c:manualLayout>
                  <c:x val="-0.460139545056868"/>
                  <c:y val="-0.1880026975794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</c:trendlineLbl>
          </c:trendline>
          <c:xVal>
            <c:numRef>
              <c:f>Calibration!$C$3:$C$30</c:f>
              <c:numCache>
                <c:formatCode>General</c:formatCode>
                <c:ptCount val="28"/>
                <c:pt idx="0">
                  <c:v>501.0</c:v>
                </c:pt>
                <c:pt idx="1">
                  <c:v>498.0</c:v>
                </c:pt>
                <c:pt idx="2">
                  <c:v>493.0</c:v>
                </c:pt>
                <c:pt idx="3">
                  <c:v>490.0</c:v>
                </c:pt>
                <c:pt idx="4">
                  <c:v>487.0</c:v>
                </c:pt>
                <c:pt idx="5">
                  <c:v>482.0</c:v>
                </c:pt>
                <c:pt idx="6">
                  <c:v>479.0</c:v>
                </c:pt>
                <c:pt idx="7">
                  <c:v>476.0</c:v>
                </c:pt>
                <c:pt idx="8">
                  <c:v>474.0</c:v>
                </c:pt>
                <c:pt idx="9">
                  <c:v>468.0</c:v>
                </c:pt>
                <c:pt idx="10">
                  <c:v>464.0</c:v>
                </c:pt>
                <c:pt idx="11">
                  <c:v>461.0</c:v>
                </c:pt>
                <c:pt idx="12">
                  <c:v>458.0</c:v>
                </c:pt>
                <c:pt idx="13">
                  <c:v>454.0</c:v>
                </c:pt>
                <c:pt idx="14">
                  <c:v>448.0</c:v>
                </c:pt>
                <c:pt idx="15">
                  <c:v>446.0</c:v>
                </c:pt>
                <c:pt idx="16">
                  <c:v>442.0</c:v>
                </c:pt>
                <c:pt idx="17">
                  <c:v>439.0</c:v>
                </c:pt>
                <c:pt idx="18">
                  <c:v>436.0</c:v>
                </c:pt>
                <c:pt idx="19">
                  <c:v>430.0</c:v>
                </c:pt>
                <c:pt idx="20">
                  <c:v>427.0</c:v>
                </c:pt>
                <c:pt idx="21">
                  <c:v>424.0</c:v>
                </c:pt>
                <c:pt idx="22">
                  <c:v>420.0</c:v>
                </c:pt>
                <c:pt idx="23">
                  <c:v>415.0</c:v>
                </c:pt>
                <c:pt idx="24">
                  <c:v>412.0</c:v>
                </c:pt>
                <c:pt idx="25">
                  <c:v>408.0</c:v>
                </c:pt>
                <c:pt idx="26">
                  <c:v>405.0</c:v>
                </c:pt>
                <c:pt idx="27">
                  <c:v>402.0</c:v>
                </c:pt>
              </c:numCache>
            </c:numRef>
          </c:xVal>
          <c:yVal>
            <c:numRef>
              <c:f>Calibration!$A$3:$A$30</c:f>
              <c:numCache>
                <c:formatCode>General</c:formatCode>
                <c:ptCount val="28"/>
                <c:pt idx="0">
                  <c:v>300.0</c:v>
                </c:pt>
                <c:pt idx="1">
                  <c:v>400.0</c:v>
                </c:pt>
                <c:pt idx="2">
                  <c:v>500.0</c:v>
                </c:pt>
                <c:pt idx="3">
                  <c:v>600.0</c:v>
                </c:pt>
                <c:pt idx="4">
                  <c:v>700.0</c:v>
                </c:pt>
                <c:pt idx="5">
                  <c:v>800.0</c:v>
                </c:pt>
                <c:pt idx="6">
                  <c:v>900.0</c:v>
                </c:pt>
                <c:pt idx="7">
                  <c:v>1000.0</c:v>
                </c:pt>
                <c:pt idx="8">
                  <c:v>1100.0</c:v>
                </c:pt>
                <c:pt idx="9">
                  <c:v>1200.0</c:v>
                </c:pt>
                <c:pt idx="10">
                  <c:v>1300.0</c:v>
                </c:pt>
                <c:pt idx="11">
                  <c:v>1400.0</c:v>
                </c:pt>
                <c:pt idx="12">
                  <c:v>1500.0</c:v>
                </c:pt>
                <c:pt idx="13">
                  <c:v>1600.0</c:v>
                </c:pt>
                <c:pt idx="14">
                  <c:v>1700.0</c:v>
                </c:pt>
                <c:pt idx="15">
                  <c:v>1800.0</c:v>
                </c:pt>
                <c:pt idx="16">
                  <c:v>1900.0</c:v>
                </c:pt>
                <c:pt idx="17">
                  <c:v>2000.0</c:v>
                </c:pt>
                <c:pt idx="18">
                  <c:v>2100.0</c:v>
                </c:pt>
                <c:pt idx="19">
                  <c:v>2200.0</c:v>
                </c:pt>
                <c:pt idx="20">
                  <c:v>2300.0</c:v>
                </c:pt>
                <c:pt idx="21">
                  <c:v>2400.0</c:v>
                </c:pt>
                <c:pt idx="22">
                  <c:v>2500.0</c:v>
                </c:pt>
                <c:pt idx="23">
                  <c:v>2600.0</c:v>
                </c:pt>
                <c:pt idx="24">
                  <c:v>2700.0</c:v>
                </c:pt>
                <c:pt idx="25">
                  <c:v>2800.0</c:v>
                </c:pt>
                <c:pt idx="26">
                  <c:v>2900.0</c:v>
                </c:pt>
                <c:pt idx="27">
                  <c:v>3000.0</c:v>
                </c:pt>
              </c:numCache>
            </c:numRef>
          </c:yVal>
        </c:ser>
        <c:ser>
          <c:idx val="2"/>
          <c:order val="2"/>
          <c:spPr>
            <a:ln>
              <a:noFill/>
            </a:ln>
          </c:spPr>
          <c:marker>
            <c:symbol val="circle"/>
            <c:size val="3"/>
            <c:spPr>
              <a:solidFill>
                <a:srgbClr val="9BBB59">
                  <a:alpha val="50000"/>
                </a:srgbClr>
              </a:solidFill>
            </c:spPr>
          </c:marker>
          <c:trendline>
            <c:spPr>
              <a:ln w="3175" cmpd="sng"/>
            </c:spPr>
            <c:trendlineType val="linear"/>
            <c:dispRSqr val="1"/>
            <c:dispEq val="1"/>
            <c:trendlineLbl>
              <c:layout>
                <c:manualLayout>
                  <c:x val="-0.445410542432196"/>
                  <c:y val="-0.090743292505103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</c:trendlineLbl>
          </c:trendline>
          <c:xVal>
            <c:numRef>
              <c:f>Calibration!$E$3:$E$30</c:f>
              <c:numCache>
                <c:formatCode>General</c:formatCode>
                <c:ptCount val="28"/>
                <c:pt idx="0">
                  <c:v>501.0</c:v>
                </c:pt>
                <c:pt idx="1">
                  <c:v>497.0</c:v>
                </c:pt>
                <c:pt idx="2">
                  <c:v>494.0</c:v>
                </c:pt>
                <c:pt idx="3">
                  <c:v>491.0</c:v>
                </c:pt>
                <c:pt idx="4">
                  <c:v>486.0</c:v>
                </c:pt>
                <c:pt idx="5">
                  <c:v>484.0</c:v>
                </c:pt>
                <c:pt idx="6">
                  <c:v>480.0</c:v>
                </c:pt>
                <c:pt idx="7">
                  <c:v>475.0</c:v>
                </c:pt>
                <c:pt idx="8">
                  <c:v>471.0</c:v>
                </c:pt>
                <c:pt idx="9">
                  <c:v>470.0</c:v>
                </c:pt>
                <c:pt idx="10">
                  <c:v>465.0</c:v>
                </c:pt>
                <c:pt idx="11">
                  <c:v>460.0</c:v>
                </c:pt>
                <c:pt idx="12">
                  <c:v>456.0</c:v>
                </c:pt>
                <c:pt idx="13">
                  <c:v>453.0</c:v>
                </c:pt>
                <c:pt idx="14">
                  <c:v>450.0</c:v>
                </c:pt>
                <c:pt idx="15">
                  <c:v>443.0</c:v>
                </c:pt>
                <c:pt idx="16">
                  <c:v>442.0</c:v>
                </c:pt>
                <c:pt idx="17">
                  <c:v>437.0</c:v>
                </c:pt>
                <c:pt idx="18">
                  <c:v>433.0</c:v>
                </c:pt>
                <c:pt idx="19">
                  <c:v>430.0</c:v>
                </c:pt>
                <c:pt idx="20">
                  <c:v>426.0</c:v>
                </c:pt>
                <c:pt idx="21">
                  <c:v>424.0</c:v>
                </c:pt>
                <c:pt idx="22">
                  <c:v>419.0</c:v>
                </c:pt>
                <c:pt idx="23">
                  <c:v>415.0</c:v>
                </c:pt>
                <c:pt idx="24">
                  <c:v>412.0</c:v>
                </c:pt>
                <c:pt idx="25">
                  <c:v>408.0</c:v>
                </c:pt>
                <c:pt idx="26">
                  <c:v>406.0</c:v>
                </c:pt>
                <c:pt idx="27">
                  <c:v>401.0</c:v>
                </c:pt>
              </c:numCache>
            </c:numRef>
          </c:xVal>
          <c:yVal>
            <c:numRef>
              <c:f>Calibration!$A$3:$A$30</c:f>
              <c:numCache>
                <c:formatCode>General</c:formatCode>
                <c:ptCount val="28"/>
                <c:pt idx="0">
                  <c:v>300.0</c:v>
                </c:pt>
                <c:pt idx="1">
                  <c:v>400.0</c:v>
                </c:pt>
                <c:pt idx="2">
                  <c:v>500.0</c:v>
                </c:pt>
                <c:pt idx="3">
                  <c:v>600.0</c:v>
                </c:pt>
                <c:pt idx="4">
                  <c:v>700.0</c:v>
                </c:pt>
                <c:pt idx="5">
                  <c:v>800.0</c:v>
                </c:pt>
                <c:pt idx="6">
                  <c:v>900.0</c:v>
                </c:pt>
                <c:pt idx="7">
                  <c:v>1000.0</c:v>
                </c:pt>
                <c:pt idx="8">
                  <c:v>1100.0</c:v>
                </c:pt>
                <c:pt idx="9">
                  <c:v>1200.0</c:v>
                </c:pt>
                <c:pt idx="10">
                  <c:v>1300.0</c:v>
                </c:pt>
                <c:pt idx="11">
                  <c:v>1400.0</c:v>
                </c:pt>
                <c:pt idx="12">
                  <c:v>1500.0</c:v>
                </c:pt>
                <c:pt idx="13">
                  <c:v>1600.0</c:v>
                </c:pt>
                <c:pt idx="14">
                  <c:v>1700.0</c:v>
                </c:pt>
                <c:pt idx="15">
                  <c:v>1800.0</c:v>
                </c:pt>
                <c:pt idx="16">
                  <c:v>1900.0</c:v>
                </c:pt>
                <c:pt idx="17">
                  <c:v>2000.0</c:v>
                </c:pt>
                <c:pt idx="18">
                  <c:v>2100.0</c:v>
                </c:pt>
                <c:pt idx="19">
                  <c:v>2200.0</c:v>
                </c:pt>
                <c:pt idx="20">
                  <c:v>2300.0</c:v>
                </c:pt>
                <c:pt idx="21">
                  <c:v>2400.0</c:v>
                </c:pt>
                <c:pt idx="22">
                  <c:v>2500.0</c:v>
                </c:pt>
                <c:pt idx="23">
                  <c:v>2600.0</c:v>
                </c:pt>
                <c:pt idx="24">
                  <c:v>2700.0</c:v>
                </c:pt>
                <c:pt idx="25">
                  <c:v>2800.0</c:v>
                </c:pt>
                <c:pt idx="26">
                  <c:v>2900.0</c:v>
                </c:pt>
                <c:pt idx="27">
                  <c:v>3000.0</c:v>
                </c:pt>
              </c:numCache>
            </c:numRef>
          </c:yVal>
        </c:ser>
        <c:ser>
          <c:idx val="3"/>
          <c:order val="3"/>
          <c:spPr>
            <a:ln>
              <a:noFill/>
            </a:ln>
          </c:spPr>
          <c:marker>
            <c:symbol val="circle"/>
            <c:size val="3"/>
            <c:spPr>
              <a:solidFill>
                <a:srgbClr val="8064A2">
                  <a:alpha val="50000"/>
                </a:srgbClr>
              </a:solidFill>
            </c:spPr>
          </c:marker>
          <c:trendline>
            <c:spPr>
              <a:ln w="3175" cmpd="sng"/>
            </c:spPr>
            <c:trendlineType val="linear"/>
            <c:dispRSqr val="1"/>
            <c:dispEq val="1"/>
            <c:trendlineLbl>
              <c:layout>
                <c:manualLayout>
                  <c:x val="-0.438923009623797"/>
                  <c:y val="0.012229877515310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</c:trendlineLbl>
          </c:trendline>
          <c:xVal>
            <c:numRef>
              <c:f>Calibration!$D$3:$D$30</c:f>
              <c:numCache>
                <c:formatCode>General</c:formatCode>
                <c:ptCount val="28"/>
                <c:pt idx="0">
                  <c:v>500.0</c:v>
                </c:pt>
                <c:pt idx="1">
                  <c:v>497.0</c:v>
                </c:pt>
                <c:pt idx="2">
                  <c:v>493.0</c:v>
                </c:pt>
                <c:pt idx="3">
                  <c:v>490.0</c:v>
                </c:pt>
                <c:pt idx="4">
                  <c:v>486.0</c:v>
                </c:pt>
                <c:pt idx="5">
                  <c:v>483.0</c:v>
                </c:pt>
                <c:pt idx="6">
                  <c:v>480.0</c:v>
                </c:pt>
                <c:pt idx="7">
                  <c:v>475.0</c:v>
                </c:pt>
                <c:pt idx="8">
                  <c:v>470.0</c:v>
                </c:pt>
                <c:pt idx="9">
                  <c:v>468.0</c:v>
                </c:pt>
                <c:pt idx="10">
                  <c:v>463.0</c:v>
                </c:pt>
                <c:pt idx="11">
                  <c:v>460.0</c:v>
                </c:pt>
                <c:pt idx="12">
                  <c:v>456.0</c:v>
                </c:pt>
                <c:pt idx="13">
                  <c:v>451.0</c:v>
                </c:pt>
                <c:pt idx="14">
                  <c:v>449.0</c:v>
                </c:pt>
                <c:pt idx="15">
                  <c:v>444.0</c:v>
                </c:pt>
                <c:pt idx="16">
                  <c:v>440.0</c:v>
                </c:pt>
                <c:pt idx="17">
                  <c:v>438.0</c:v>
                </c:pt>
                <c:pt idx="18">
                  <c:v>434.0</c:v>
                </c:pt>
                <c:pt idx="19">
                  <c:v>430.0</c:v>
                </c:pt>
                <c:pt idx="20">
                  <c:v>425.0</c:v>
                </c:pt>
                <c:pt idx="21">
                  <c:v>422.0</c:v>
                </c:pt>
                <c:pt idx="22">
                  <c:v>420.0</c:v>
                </c:pt>
                <c:pt idx="23">
                  <c:v>415.0</c:v>
                </c:pt>
                <c:pt idx="24">
                  <c:v>412.0</c:v>
                </c:pt>
                <c:pt idx="25">
                  <c:v>408.0</c:v>
                </c:pt>
                <c:pt idx="26">
                  <c:v>404.0</c:v>
                </c:pt>
                <c:pt idx="27">
                  <c:v>401.0</c:v>
                </c:pt>
              </c:numCache>
            </c:numRef>
          </c:xVal>
          <c:yVal>
            <c:numRef>
              <c:f>Calibration!$A$3:$A$30</c:f>
              <c:numCache>
                <c:formatCode>General</c:formatCode>
                <c:ptCount val="28"/>
                <c:pt idx="0">
                  <c:v>300.0</c:v>
                </c:pt>
                <c:pt idx="1">
                  <c:v>400.0</c:v>
                </c:pt>
                <c:pt idx="2">
                  <c:v>500.0</c:v>
                </c:pt>
                <c:pt idx="3">
                  <c:v>600.0</c:v>
                </c:pt>
                <c:pt idx="4">
                  <c:v>700.0</c:v>
                </c:pt>
                <c:pt idx="5">
                  <c:v>800.0</c:v>
                </c:pt>
                <c:pt idx="6">
                  <c:v>900.0</c:v>
                </c:pt>
                <c:pt idx="7">
                  <c:v>1000.0</c:v>
                </c:pt>
                <c:pt idx="8">
                  <c:v>1100.0</c:v>
                </c:pt>
                <c:pt idx="9">
                  <c:v>1200.0</c:v>
                </c:pt>
                <c:pt idx="10">
                  <c:v>1300.0</c:v>
                </c:pt>
                <c:pt idx="11">
                  <c:v>1400.0</c:v>
                </c:pt>
                <c:pt idx="12">
                  <c:v>1500.0</c:v>
                </c:pt>
                <c:pt idx="13">
                  <c:v>1600.0</c:v>
                </c:pt>
                <c:pt idx="14">
                  <c:v>1700.0</c:v>
                </c:pt>
                <c:pt idx="15">
                  <c:v>1800.0</c:v>
                </c:pt>
                <c:pt idx="16">
                  <c:v>1900.0</c:v>
                </c:pt>
                <c:pt idx="17">
                  <c:v>2000.0</c:v>
                </c:pt>
                <c:pt idx="18">
                  <c:v>2100.0</c:v>
                </c:pt>
                <c:pt idx="19">
                  <c:v>2200.0</c:v>
                </c:pt>
                <c:pt idx="20">
                  <c:v>2300.0</c:v>
                </c:pt>
                <c:pt idx="21">
                  <c:v>2400.0</c:v>
                </c:pt>
                <c:pt idx="22">
                  <c:v>2500.0</c:v>
                </c:pt>
                <c:pt idx="23">
                  <c:v>2600.0</c:v>
                </c:pt>
                <c:pt idx="24">
                  <c:v>2700.0</c:v>
                </c:pt>
                <c:pt idx="25">
                  <c:v>2800.0</c:v>
                </c:pt>
                <c:pt idx="26">
                  <c:v>2900.0</c:v>
                </c:pt>
                <c:pt idx="27">
                  <c:v>3000.0</c:v>
                </c:pt>
              </c:numCache>
            </c:numRef>
          </c:yVal>
        </c:ser>
        <c:axId val="624651128"/>
        <c:axId val="624658264"/>
      </c:scatterChart>
      <c:valAx>
        <c:axId val="624651128"/>
        <c:scaling>
          <c:orientation val="minMax"/>
          <c:min val="390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Meter Reading</a:t>
                </a:r>
              </a:p>
            </c:rich>
          </c:tx>
          <c:layout/>
        </c:title>
        <c:numFmt formatCode="General" sourceLinked="1"/>
        <c:tickLblPos val="nextTo"/>
        <c:crossAx val="624658264"/>
        <c:crosses val="autoZero"/>
        <c:crossBetween val="midCat"/>
      </c:valAx>
      <c:valAx>
        <c:axId val="624658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(mA)</a:t>
                </a:r>
              </a:p>
            </c:rich>
          </c:tx>
          <c:layout/>
        </c:title>
        <c:numFmt formatCode="General" sourceLinked="1"/>
        <c:tickLblPos val="nextTo"/>
        <c:crossAx val="624651128"/>
        <c:crosses val="autoZero"/>
        <c:crossBetween val="midCat"/>
      </c:valAx>
    </c:plotArea>
    <c:plotVisOnly val="1"/>
    <c:dispBlanksAs val="gap"/>
  </c:chart>
  <c:printSettings>
    <c:headerFooter/>
    <c:pageMargins b="1.0" l="0.75" r="0.75" t="1.0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i7 power meter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circle"/>
            <c:size val="4"/>
          </c:marke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Calibration!$L$3:$L$40</c:f>
              <c:numCache>
                <c:formatCode>General</c:formatCode>
                <c:ptCount val="38"/>
                <c:pt idx="0">
                  <c:v>112.0</c:v>
                </c:pt>
                <c:pt idx="1">
                  <c:v>114.0</c:v>
                </c:pt>
                <c:pt idx="2">
                  <c:v>117.0</c:v>
                </c:pt>
                <c:pt idx="3">
                  <c:v>120.0</c:v>
                </c:pt>
                <c:pt idx="4">
                  <c:v>122.0</c:v>
                </c:pt>
                <c:pt idx="5">
                  <c:v>125.0</c:v>
                </c:pt>
                <c:pt idx="6">
                  <c:v>128.0</c:v>
                </c:pt>
                <c:pt idx="7">
                  <c:v>130.0</c:v>
                </c:pt>
                <c:pt idx="8">
                  <c:v>134.0</c:v>
                </c:pt>
                <c:pt idx="9">
                  <c:v>136.0</c:v>
                </c:pt>
                <c:pt idx="10">
                  <c:v>139.0</c:v>
                </c:pt>
                <c:pt idx="11">
                  <c:v>142.0</c:v>
                </c:pt>
                <c:pt idx="12">
                  <c:v>145.0</c:v>
                </c:pt>
                <c:pt idx="13">
                  <c:v>147.0</c:v>
                </c:pt>
                <c:pt idx="14">
                  <c:v>151.0</c:v>
                </c:pt>
                <c:pt idx="15">
                  <c:v>152.0</c:v>
                </c:pt>
                <c:pt idx="16">
                  <c:v>155.0</c:v>
                </c:pt>
                <c:pt idx="17">
                  <c:v>159.0</c:v>
                </c:pt>
                <c:pt idx="18">
                  <c:v>161.0</c:v>
                </c:pt>
                <c:pt idx="19">
                  <c:v>163.0</c:v>
                </c:pt>
                <c:pt idx="20">
                  <c:v>167.0</c:v>
                </c:pt>
                <c:pt idx="21">
                  <c:v>170.0</c:v>
                </c:pt>
                <c:pt idx="22">
                  <c:v>172.0</c:v>
                </c:pt>
                <c:pt idx="23">
                  <c:v>175.0</c:v>
                </c:pt>
                <c:pt idx="24">
                  <c:v>178.0</c:v>
                </c:pt>
                <c:pt idx="25">
                  <c:v>180.0</c:v>
                </c:pt>
                <c:pt idx="26">
                  <c:v>184.0</c:v>
                </c:pt>
                <c:pt idx="27">
                  <c:v>187.0</c:v>
                </c:pt>
                <c:pt idx="28">
                  <c:v>189.0</c:v>
                </c:pt>
                <c:pt idx="29">
                  <c:v>192.0</c:v>
                </c:pt>
                <c:pt idx="30">
                  <c:v>195.0</c:v>
                </c:pt>
                <c:pt idx="31">
                  <c:v>198.0</c:v>
                </c:pt>
                <c:pt idx="32">
                  <c:v>201.0</c:v>
                </c:pt>
                <c:pt idx="33">
                  <c:v>203.0</c:v>
                </c:pt>
                <c:pt idx="34">
                  <c:v>206.0</c:v>
                </c:pt>
                <c:pt idx="35">
                  <c:v>209.0</c:v>
                </c:pt>
                <c:pt idx="36">
                  <c:v>212.0</c:v>
                </c:pt>
                <c:pt idx="37">
                  <c:v>215.0</c:v>
                </c:pt>
              </c:numCache>
            </c:numRef>
          </c:xVal>
          <c:yVal>
            <c:numRef>
              <c:f>Calibration!$K$3:$K$40</c:f>
              <c:numCache>
                <c:formatCode>General</c:formatCode>
                <c:ptCount val="38"/>
                <c:pt idx="0">
                  <c:v>300.0</c:v>
                </c:pt>
                <c:pt idx="1">
                  <c:v>400.0</c:v>
                </c:pt>
                <c:pt idx="2">
                  <c:v>500.0</c:v>
                </c:pt>
                <c:pt idx="3">
                  <c:v>600.0</c:v>
                </c:pt>
                <c:pt idx="4">
                  <c:v>700.0</c:v>
                </c:pt>
                <c:pt idx="5">
                  <c:v>800.0</c:v>
                </c:pt>
                <c:pt idx="6">
                  <c:v>900.0</c:v>
                </c:pt>
                <c:pt idx="7">
                  <c:v>1000.0</c:v>
                </c:pt>
                <c:pt idx="8">
                  <c:v>1100.0</c:v>
                </c:pt>
                <c:pt idx="9">
                  <c:v>1200.0</c:v>
                </c:pt>
                <c:pt idx="10">
                  <c:v>1300.0</c:v>
                </c:pt>
                <c:pt idx="11">
                  <c:v>1400.0</c:v>
                </c:pt>
                <c:pt idx="12">
                  <c:v>1500.0</c:v>
                </c:pt>
                <c:pt idx="13">
                  <c:v>1600.0</c:v>
                </c:pt>
                <c:pt idx="14">
                  <c:v>1700.0</c:v>
                </c:pt>
                <c:pt idx="15">
                  <c:v>1800.0</c:v>
                </c:pt>
                <c:pt idx="16">
                  <c:v>1900.0</c:v>
                </c:pt>
                <c:pt idx="17">
                  <c:v>2000.0</c:v>
                </c:pt>
                <c:pt idx="18">
                  <c:v>2100.0</c:v>
                </c:pt>
                <c:pt idx="19">
                  <c:v>2200.0</c:v>
                </c:pt>
                <c:pt idx="20">
                  <c:v>2300.0</c:v>
                </c:pt>
                <c:pt idx="21">
                  <c:v>2400.0</c:v>
                </c:pt>
                <c:pt idx="22">
                  <c:v>2500.0</c:v>
                </c:pt>
                <c:pt idx="23">
                  <c:v>2600.0</c:v>
                </c:pt>
                <c:pt idx="24">
                  <c:v>2700.0</c:v>
                </c:pt>
                <c:pt idx="25">
                  <c:v>2800.0</c:v>
                </c:pt>
                <c:pt idx="26">
                  <c:v>2900.0</c:v>
                </c:pt>
                <c:pt idx="27">
                  <c:v>3000.0</c:v>
                </c:pt>
                <c:pt idx="28">
                  <c:v>3100.0</c:v>
                </c:pt>
                <c:pt idx="29">
                  <c:v>3200.0</c:v>
                </c:pt>
                <c:pt idx="30">
                  <c:v>3300.0</c:v>
                </c:pt>
                <c:pt idx="31">
                  <c:v>3400.0</c:v>
                </c:pt>
                <c:pt idx="32">
                  <c:v>3500.0</c:v>
                </c:pt>
                <c:pt idx="33">
                  <c:v>3600.0</c:v>
                </c:pt>
                <c:pt idx="34">
                  <c:v>3700.0</c:v>
                </c:pt>
                <c:pt idx="35">
                  <c:v>3800.0</c:v>
                </c:pt>
                <c:pt idx="36">
                  <c:v>3900.0</c:v>
                </c:pt>
                <c:pt idx="37">
                  <c:v>4000.0</c:v>
                </c:pt>
              </c:numCache>
            </c:numRef>
          </c:yVal>
          <c:smooth val="1"/>
        </c:ser>
        <c:axId val="624578376"/>
        <c:axId val="624598904"/>
      </c:scatterChart>
      <c:valAx>
        <c:axId val="624578376"/>
        <c:scaling>
          <c:orientation val="minMax"/>
          <c:min val="100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Meter reading</a:t>
                </a:r>
              </a:p>
            </c:rich>
          </c:tx>
          <c:layout/>
        </c:title>
        <c:numFmt formatCode="General" sourceLinked="1"/>
        <c:tickLblPos val="nextTo"/>
        <c:crossAx val="624598904"/>
        <c:crosses val="autoZero"/>
        <c:crossBetween val="midCat"/>
      </c:valAx>
      <c:valAx>
        <c:axId val="624598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(mA)</a:t>
                </a:r>
              </a:p>
            </c:rich>
          </c:tx>
          <c:layout/>
        </c:title>
        <c:numFmt formatCode="General" sourceLinked="1"/>
        <c:tickLblPos val="nextTo"/>
        <c:crossAx val="624578376"/>
        <c:crosses val="autoZero"/>
        <c:crossBetween val="midCat"/>
      </c:valAx>
    </c:plotArea>
    <c:plotVisOnly val="1"/>
    <c:dispBlanksAs val="gap"/>
  </c:chart>
  <c:printSettings>
    <c:headerFooter/>
    <c:pageMargins b="1.0" l="0.75" r="0.75" t="1.0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chart" Target="../charts/chart9.xml"/><Relationship Id="rId6" Type="http://schemas.openxmlformats.org/officeDocument/2006/relationships/chart" Target="../charts/chart10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5" Type="http://schemas.openxmlformats.org/officeDocument/2006/relationships/chart" Target="../charts/chart21.xml"/><Relationship Id="rId6" Type="http://schemas.openxmlformats.org/officeDocument/2006/relationships/chart" Target="../charts/chart22.xml"/><Relationship Id="rId7" Type="http://schemas.openxmlformats.org/officeDocument/2006/relationships/chart" Target="../charts/chart23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4" Type="http://schemas.openxmlformats.org/officeDocument/2006/relationships/chart" Target="../charts/chart27.xml"/><Relationship Id="rId5" Type="http://schemas.openxmlformats.org/officeDocument/2006/relationships/chart" Target="../charts/chart28.xml"/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4" Type="http://schemas.openxmlformats.org/officeDocument/2006/relationships/chart" Target="../charts/chart32.xml"/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4" Type="http://schemas.openxmlformats.org/officeDocument/2006/relationships/chart" Target="../charts/chart36.xml"/><Relationship Id="rId5" Type="http://schemas.openxmlformats.org/officeDocument/2006/relationships/chart" Target="../charts/chart37.xml"/><Relationship Id="rId6" Type="http://schemas.openxmlformats.org/officeDocument/2006/relationships/chart" Target="../charts/chart38.xml"/><Relationship Id="rId7" Type="http://schemas.openxmlformats.org/officeDocument/2006/relationships/chart" Target="../charts/chart39.xml"/><Relationship Id="rId8" Type="http://schemas.openxmlformats.org/officeDocument/2006/relationships/chart" Target="../charts/chart40.xml"/><Relationship Id="rId9" Type="http://schemas.openxmlformats.org/officeDocument/2006/relationships/chart" Target="../charts/chart41.xml"/><Relationship Id="rId10" Type="http://schemas.openxmlformats.org/officeDocument/2006/relationships/chart" Target="../charts/chart42.xml"/><Relationship Id="rId11" Type="http://schemas.openxmlformats.org/officeDocument/2006/relationships/chart" Target="../charts/chart43.xml"/><Relationship Id="rId1" Type="http://schemas.openxmlformats.org/officeDocument/2006/relationships/chart" Target="../charts/chart33.xml"/><Relationship Id="rId2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Relationship Id="rId2" Type="http://schemas.openxmlformats.org/officeDocument/2006/relationships/chart" Target="../charts/chart45.xml"/><Relationship Id="rId3" Type="http://schemas.openxmlformats.org/officeDocument/2006/relationships/chart" Target="../charts/chart4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4" Type="http://schemas.openxmlformats.org/officeDocument/2006/relationships/chart" Target="../charts/chart50.xml"/><Relationship Id="rId5" Type="http://schemas.openxmlformats.org/officeDocument/2006/relationships/chart" Target="../charts/chart51.xml"/><Relationship Id="rId1" Type="http://schemas.openxmlformats.org/officeDocument/2006/relationships/chart" Target="../charts/chart47.xml"/><Relationship Id="rId2" Type="http://schemas.openxmlformats.org/officeDocument/2006/relationships/chart" Target="../charts/chart4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4" Type="http://schemas.openxmlformats.org/officeDocument/2006/relationships/chart" Target="../charts/chart55.xml"/><Relationship Id="rId5" Type="http://schemas.openxmlformats.org/officeDocument/2006/relationships/chart" Target="../charts/chart56.xml"/><Relationship Id="rId6" Type="http://schemas.openxmlformats.org/officeDocument/2006/relationships/chart" Target="../charts/chart57.xml"/><Relationship Id="rId7" Type="http://schemas.openxmlformats.org/officeDocument/2006/relationships/chart" Target="../charts/chart58.xml"/><Relationship Id="rId8" Type="http://schemas.openxmlformats.org/officeDocument/2006/relationships/chart" Target="../charts/chart59.xml"/><Relationship Id="rId9" Type="http://schemas.openxmlformats.org/officeDocument/2006/relationships/chart" Target="../charts/chart60.xml"/><Relationship Id="rId10" Type="http://schemas.openxmlformats.org/officeDocument/2006/relationships/chart" Target="../charts/chart61.xml"/><Relationship Id="rId11" Type="http://schemas.openxmlformats.org/officeDocument/2006/relationships/chart" Target="../charts/chart62.xml"/><Relationship Id="rId1" Type="http://schemas.openxmlformats.org/officeDocument/2006/relationships/chart" Target="../charts/chart52.xml"/><Relationship Id="rId2" Type="http://schemas.openxmlformats.org/officeDocument/2006/relationships/chart" Target="../charts/chart5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Relationship Id="rId2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</xdr:row>
      <xdr:rowOff>127000</xdr:rowOff>
    </xdr:from>
    <xdr:to>
      <xdr:col>8</xdr:col>
      <xdr:colOff>927100</xdr:colOff>
      <xdr:row>33</xdr:row>
      <xdr:rowOff>88900</xdr:rowOff>
    </xdr:to>
    <xdr:sp macro="" textlink="">
      <xdr:nvSpPr>
        <xdr:cNvPr id="2" name="TextBox 1"/>
        <xdr:cNvSpPr txBox="1"/>
      </xdr:nvSpPr>
      <xdr:spPr>
        <a:xfrm>
          <a:off x="279400" y="457200"/>
          <a:ext cx="8267700" cy="50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600" b="1" i="1">
              <a:latin typeface="Verdana"/>
              <a:cs typeface="Verdana"/>
            </a:rPr>
            <a:t>Please Read The Following Before Using This</a:t>
          </a:r>
          <a:r>
            <a:rPr lang="en-US" sz="1600" b="1" i="1" baseline="0">
              <a:latin typeface="Verdana"/>
              <a:cs typeface="Verdana"/>
            </a:rPr>
            <a:t> Spreadsheet</a:t>
          </a:r>
          <a:r>
            <a:rPr lang="en-US" sz="1600" i="1" baseline="0">
              <a:latin typeface="Verdana"/>
              <a:cs typeface="Verdana"/>
            </a:rPr>
            <a:t>.</a:t>
          </a:r>
          <a:endParaRPr lang="en-US" sz="1600" i="1">
            <a:latin typeface="Verdana"/>
            <a:cs typeface="Verdana"/>
          </a:endParaRPr>
        </a:p>
        <a:p>
          <a:endParaRPr lang="en-US" sz="1200">
            <a:latin typeface="Verdana"/>
            <a:cs typeface="Verdana"/>
          </a:endParaRPr>
        </a:p>
        <a:p>
          <a:endParaRPr lang="en-US" sz="1200">
            <a:latin typeface="Verdana"/>
            <a:cs typeface="Verdana"/>
          </a:endParaRPr>
        </a:p>
        <a:p>
          <a:r>
            <a:rPr lang="en-US" sz="1200">
              <a:latin typeface="Verdana"/>
              <a:cs typeface="Verdana"/>
            </a:rPr>
            <a:t>The data in this</a:t>
          </a:r>
          <a:r>
            <a:rPr lang="en-US" sz="1200" baseline="0">
              <a:latin typeface="Verdana"/>
              <a:cs typeface="Verdana"/>
            </a:rPr>
            <a:t> spreadsheet </a:t>
          </a:r>
          <a:r>
            <a:rPr lang="en-US" sz="1200">
              <a:latin typeface="Verdana"/>
              <a:cs typeface="Verdana"/>
            </a:rPr>
            <a:t>is a companion to the paper: </a:t>
          </a:r>
        </a:p>
        <a:p>
          <a:endParaRPr lang="en-US" sz="1200">
            <a:latin typeface="Verdana"/>
            <a:cs typeface="Verdana"/>
          </a:endParaRPr>
        </a:p>
        <a:p>
          <a:r>
            <a:rPr lang="en-US" sz="1200">
              <a:latin typeface="Verdana"/>
              <a:cs typeface="Verdana"/>
            </a:rPr>
            <a:t>H. Esmaeilzadeh, T. Cao, X. Yang, S. M. Blackburn, and K. S. McKinley, "</a:t>
          </a:r>
          <a:r>
            <a:rPr lang="en-US" sz="1200" b="1">
              <a:latin typeface="Verdana"/>
              <a:cs typeface="Verdana"/>
            </a:rPr>
            <a:t>Looking Back on the Language and Hardware Revolution: Measured Power, Performance, and Scaling</a:t>
          </a:r>
          <a:r>
            <a:rPr lang="en-US" sz="1200">
              <a:latin typeface="Verdana"/>
              <a:cs typeface="Verdana"/>
            </a:rPr>
            <a:t>," in the 16th International Conference on Architectural Support for Programming Languages and Operating Systems, Newport Beach, CA, USA, March 2011</a:t>
          </a:r>
        </a:p>
        <a:p>
          <a:endParaRPr lang="en-US" sz="1200">
            <a:latin typeface="Verdana"/>
            <a:cs typeface="Verdana"/>
          </a:endParaRPr>
        </a:p>
        <a:p>
          <a:r>
            <a:rPr lang="en-US" sz="1200">
              <a:latin typeface="Verdana"/>
              <a:cs typeface="Verdana"/>
            </a:rPr>
            <a:t>Where</a:t>
          </a:r>
          <a:r>
            <a:rPr lang="en-US" sz="1200" baseline="0">
              <a:latin typeface="Verdana"/>
              <a:cs typeface="Verdana"/>
            </a:rPr>
            <a:t> appropriate, sheets are named using section numbers from the paper to indicate the primary use of that data within the paper.</a:t>
          </a:r>
        </a:p>
        <a:p>
          <a:endParaRPr lang="en-US" sz="1200" baseline="0">
            <a:latin typeface="Verdana"/>
            <a:cs typeface="Verdana"/>
          </a:endParaRPr>
        </a:p>
        <a:p>
          <a:r>
            <a:rPr lang="en-US" sz="1200">
              <a:latin typeface="Verdana"/>
              <a:cs typeface="Verdana"/>
            </a:rPr>
            <a:t>We have</a:t>
          </a:r>
          <a:r>
            <a:rPr lang="en-US" sz="1200" baseline="0">
              <a:latin typeface="Verdana"/>
              <a:cs typeface="Verdana"/>
            </a:rPr>
            <a:t> made this data available in the hope that it will help other researchers.   The data contained within took many months to gather and required equipment that is not readily available. </a:t>
          </a:r>
          <a:endParaRPr lang="en-US" sz="1200">
            <a:latin typeface="Verdana"/>
            <a:cs typeface="Verdana"/>
          </a:endParaRPr>
        </a:p>
        <a:p>
          <a:endParaRPr lang="en-US" sz="1200">
            <a:latin typeface="Verdana"/>
            <a:cs typeface="Verdana"/>
          </a:endParaRPr>
        </a:p>
        <a:p>
          <a:r>
            <a:rPr lang="en-US" sz="1200">
              <a:latin typeface="Verdana"/>
              <a:cs typeface="Verdana"/>
            </a:rPr>
            <a:t>You are free to use this data subject to the</a:t>
          </a:r>
          <a:r>
            <a:rPr lang="en-US" sz="1200" baseline="0">
              <a:latin typeface="Verdana"/>
              <a:cs typeface="Verdana"/>
            </a:rPr>
            <a:t> following </a:t>
          </a:r>
          <a:r>
            <a:rPr lang="en-US" sz="1200" b="1" baseline="0">
              <a:solidFill>
                <a:srgbClr val="FF0000"/>
              </a:solidFill>
              <a:latin typeface="Verdana"/>
              <a:cs typeface="Verdana"/>
            </a:rPr>
            <a:t>conditions of use</a:t>
          </a:r>
          <a:r>
            <a:rPr lang="en-US" sz="1200" baseline="0">
              <a:latin typeface="Verdana"/>
              <a:cs typeface="Verdana"/>
            </a:rPr>
            <a:t>:</a:t>
          </a:r>
        </a:p>
        <a:p>
          <a:endParaRPr lang="en-US" sz="1200" baseline="0">
            <a:latin typeface="Verdana"/>
            <a:cs typeface="Verdana"/>
          </a:endParaRPr>
        </a:p>
        <a:p>
          <a:r>
            <a:rPr lang="en-US" sz="1200" baseline="0">
              <a:latin typeface="Verdana"/>
              <a:cs typeface="Verdana"/>
            </a:rPr>
            <a:t>1. Cite the above paper whenever you use this data or graphs in any publication or presentation.</a:t>
          </a:r>
        </a:p>
        <a:p>
          <a:r>
            <a:rPr lang="en-US" sz="1200" baseline="0">
              <a:latin typeface="Verdana"/>
              <a:cs typeface="Verdana"/>
            </a:rPr>
            <a:t>2. Notify the authors at Steve.Blackburn@anu.edu.au and mckinley@cs.utexas.edu of any errors you identify among the data in this spreadsheet. </a:t>
          </a:r>
        </a:p>
        <a:p>
          <a:endParaRPr lang="en-US" sz="1200" baseline="0">
            <a:latin typeface="Verdana"/>
            <a:cs typeface="Verdana"/>
          </a:endParaRPr>
        </a:p>
        <a:p>
          <a:r>
            <a:rPr lang="en-US" sz="1200" baseline="0">
              <a:latin typeface="Verdana"/>
              <a:cs typeface="Verdana"/>
            </a:rPr>
            <a:t>Many thanks,</a:t>
          </a:r>
        </a:p>
        <a:p>
          <a:endParaRPr lang="en-US" sz="1200" baseline="0">
            <a:latin typeface="Verdana"/>
            <a:cs typeface="Verdana"/>
          </a:endParaRPr>
        </a:p>
        <a:p>
          <a:r>
            <a:rPr lang="en-US" sz="1200" baseline="0">
              <a:latin typeface="Verdana"/>
              <a:cs typeface="Verdana"/>
            </a:rPr>
            <a:t>Hadi Esmaeilzadeh, Ting Cao, Xi Yang, Steve Blackburn, &amp; Kathryn McKinley.</a:t>
          </a:r>
        </a:p>
        <a:p>
          <a:endParaRPr lang="en-US" sz="1200" baseline="0">
            <a:latin typeface="Verdana"/>
            <a:cs typeface="Verdana"/>
          </a:endParaRPr>
        </a:p>
        <a:p>
          <a:r>
            <a:rPr lang="en-US" sz="1200" baseline="0">
              <a:latin typeface="Verdana"/>
              <a:cs typeface="Verdana"/>
            </a:rPr>
            <a:t>January 2011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1028700</xdr:colOff>
      <xdr:row>27</xdr:row>
      <xdr:rowOff>38100</xdr:rowOff>
    </xdr:from>
    <xdr:ext cx="4572000" cy="2946400"/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647700</xdr:colOff>
      <xdr:row>27</xdr:row>
      <xdr:rowOff>114300</xdr:rowOff>
    </xdr:from>
    <xdr:ext cx="4610100" cy="2959100"/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584200</xdr:colOff>
      <xdr:row>35</xdr:row>
      <xdr:rowOff>88900</xdr:rowOff>
    </xdr:from>
    <xdr:to>
      <xdr:col>23</xdr:col>
      <xdr:colOff>393700</xdr:colOff>
      <xdr:row>52</xdr:row>
      <xdr:rowOff>25400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546100</xdr:colOff>
      <xdr:row>17</xdr:row>
      <xdr:rowOff>88900</xdr:rowOff>
    </xdr:from>
    <xdr:to>
      <xdr:col>23</xdr:col>
      <xdr:colOff>355600</xdr:colOff>
      <xdr:row>34</xdr:row>
      <xdr:rowOff>25400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152400</xdr:rowOff>
    </xdr:from>
    <xdr:to>
      <xdr:col>5</xdr:col>
      <xdr:colOff>406400</xdr:colOff>
      <xdr:row>57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40</xdr:row>
      <xdr:rowOff>152400</xdr:rowOff>
    </xdr:from>
    <xdr:to>
      <xdr:col>9</xdr:col>
      <xdr:colOff>1035050</xdr:colOff>
      <xdr:row>57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23</xdr:row>
      <xdr:rowOff>63500</xdr:rowOff>
    </xdr:from>
    <xdr:to>
      <xdr:col>14</xdr:col>
      <xdr:colOff>635000</xdr:colOff>
      <xdr:row>40</xdr:row>
      <xdr:rowOff>12700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215900</xdr:colOff>
      <xdr:row>40</xdr:row>
      <xdr:rowOff>152400</xdr:rowOff>
    </xdr:from>
    <xdr:to>
      <xdr:col>14</xdr:col>
      <xdr:colOff>635000</xdr:colOff>
      <xdr:row>57</xdr:row>
      <xdr:rowOff>88900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635000</xdr:colOff>
      <xdr:row>23</xdr:row>
      <xdr:rowOff>76200</xdr:rowOff>
    </xdr:from>
    <xdr:to>
      <xdr:col>10</xdr:col>
      <xdr:colOff>0</xdr:colOff>
      <xdr:row>40</xdr:row>
      <xdr:rowOff>12700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23</xdr:row>
      <xdr:rowOff>25400</xdr:rowOff>
    </xdr:from>
    <xdr:to>
      <xdr:col>5</xdr:col>
      <xdr:colOff>444500</xdr:colOff>
      <xdr:row>39</xdr:row>
      <xdr:rowOff>127000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36</xdr:row>
      <xdr:rowOff>101600</xdr:rowOff>
    </xdr:from>
    <xdr:to>
      <xdr:col>5</xdr:col>
      <xdr:colOff>558800</xdr:colOff>
      <xdr:row>53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787400</xdr:colOff>
      <xdr:row>36</xdr:row>
      <xdr:rowOff>101600</xdr:rowOff>
    </xdr:from>
    <xdr:to>
      <xdr:col>10</xdr:col>
      <xdr:colOff>152400</xdr:colOff>
      <xdr:row>53</xdr:row>
      <xdr:rowOff>38100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381000</xdr:colOff>
      <xdr:row>36</xdr:row>
      <xdr:rowOff>101600</xdr:rowOff>
    </xdr:from>
    <xdr:to>
      <xdr:col>14</xdr:col>
      <xdr:colOff>787400</xdr:colOff>
      <xdr:row>53</xdr:row>
      <xdr:rowOff>38100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889000</xdr:colOff>
      <xdr:row>19</xdr:row>
      <xdr:rowOff>12700</xdr:rowOff>
    </xdr:from>
    <xdr:to>
      <xdr:col>5</xdr:col>
      <xdr:colOff>558800</xdr:colOff>
      <xdr:row>35</xdr:row>
      <xdr:rowOff>127000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787400</xdr:colOff>
      <xdr:row>19</xdr:row>
      <xdr:rowOff>12700</xdr:rowOff>
    </xdr:from>
    <xdr:to>
      <xdr:col>10</xdr:col>
      <xdr:colOff>152400</xdr:colOff>
      <xdr:row>35</xdr:row>
      <xdr:rowOff>127000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381000</xdr:colOff>
      <xdr:row>19</xdr:row>
      <xdr:rowOff>12700</xdr:rowOff>
    </xdr:from>
    <xdr:to>
      <xdr:col>14</xdr:col>
      <xdr:colOff>787400</xdr:colOff>
      <xdr:row>35</xdr:row>
      <xdr:rowOff>127000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70</xdr:row>
      <xdr:rowOff>0</xdr:rowOff>
    </xdr:from>
    <xdr:to>
      <xdr:col>7</xdr:col>
      <xdr:colOff>381000</xdr:colOff>
      <xdr:row>86</xdr:row>
      <xdr:rowOff>101600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88</xdr:row>
      <xdr:rowOff>0</xdr:rowOff>
    </xdr:from>
    <xdr:to>
      <xdr:col>7</xdr:col>
      <xdr:colOff>381000</xdr:colOff>
      <xdr:row>104</xdr:row>
      <xdr:rowOff>101600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279400</xdr:colOff>
      <xdr:row>88</xdr:row>
      <xdr:rowOff>0</xdr:rowOff>
    </xdr:from>
    <xdr:to>
      <xdr:col>16</xdr:col>
      <xdr:colOff>381000</xdr:colOff>
      <xdr:row>104</xdr:row>
      <xdr:rowOff>101600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279400</xdr:colOff>
      <xdr:row>88</xdr:row>
      <xdr:rowOff>0</xdr:rowOff>
    </xdr:from>
    <xdr:to>
      <xdr:col>25</xdr:col>
      <xdr:colOff>381000</xdr:colOff>
      <xdr:row>104</xdr:row>
      <xdr:rowOff>101600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12700</xdr:colOff>
      <xdr:row>69</xdr:row>
      <xdr:rowOff>139700</xdr:rowOff>
    </xdr:from>
    <xdr:to>
      <xdr:col>26</xdr:col>
      <xdr:colOff>114300</xdr:colOff>
      <xdr:row>86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0</xdr:colOff>
      <xdr:row>69</xdr:row>
      <xdr:rowOff>0</xdr:rowOff>
    </xdr:from>
    <xdr:to>
      <xdr:col>48</xdr:col>
      <xdr:colOff>0</xdr:colOff>
      <xdr:row>85</xdr:row>
      <xdr:rowOff>101600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25400</xdr:colOff>
      <xdr:row>69</xdr:row>
      <xdr:rowOff>152400</xdr:rowOff>
    </xdr:from>
    <xdr:to>
      <xdr:col>17</xdr:col>
      <xdr:colOff>160866</xdr:colOff>
      <xdr:row>86</xdr:row>
      <xdr:rowOff>88900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1193800</xdr:colOff>
      <xdr:row>19</xdr:row>
      <xdr:rowOff>0</xdr:rowOff>
    </xdr:from>
    <xdr:to>
      <xdr:col>5</xdr:col>
      <xdr:colOff>279400</xdr:colOff>
      <xdr:row>35</xdr:row>
      <xdr:rowOff>101600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431800</xdr:colOff>
      <xdr:row>19</xdr:row>
      <xdr:rowOff>0</xdr:rowOff>
    </xdr:from>
    <xdr:to>
      <xdr:col>9</xdr:col>
      <xdr:colOff>736600</xdr:colOff>
      <xdr:row>35</xdr:row>
      <xdr:rowOff>101600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5</xdr:col>
      <xdr:colOff>304800</xdr:colOff>
      <xdr:row>53</xdr:row>
      <xdr:rowOff>101600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444500</xdr:colOff>
      <xdr:row>37</xdr:row>
      <xdr:rowOff>0</xdr:rowOff>
    </xdr:from>
    <xdr:to>
      <xdr:col>9</xdr:col>
      <xdr:colOff>749300</xdr:colOff>
      <xdr:row>53</xdr:row>
      <xdr:rowOff>101600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901700</xdr:colOff>
      <xdr:row>37</xdr:row>
      <xdr:rowOff>0</xdr:rowOff>
    </xdr:from>
    <xdr:to>
      <xdr:col>14</xdr:col>
      <xdr:colOff>152400</xdr:colOff>
      <xdr:row>53</xdr:row>
      <xdr:rowOff>101600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63500</xdr:rowOff>
    </xdr:from>
    <xdr:to>
      <xdr:col>5</xdr:col>
      <xdr:colOff>406400</xdr:colOff>
      <xdr:row>38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5</xdr:col>
      <xdr:colOff>406400</xdr:colOff>
      <xdr:row>55</xdr:row>
      <xdr:rowOff>101600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685800</xdr:colOff>
      <xdr:row>39</xdr:row>
      <xdr:rowOff>0</xdr:rowOff>
    </xdr:from>
    <xdr:to>
      <xdr:col>10</xdr:col>
      <xdr:colOff>50800</xdr:colOff>
      <xdr:row>55</xdr:row>
      <xdr:rowOff>101600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342900</xdr:colOff>
      <xdr:row>39</xdr:row>
      <xdr:rowOff>0</xdr:rowOff>
    </xdr:from>
    <xdr:to>
      <xdr:col>14</xdr:col>
      <xdr:colOff>482600</xdr:colOff>
      <xdr:row>55</xdr:row>
      <xdr:rowOff>101600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1117600</xdr:colOff>
      <xdr:row>59</xdr:row>
      <xdr:rowOff>88900</xdr:rowOff>
    </xdr:from>
    <xdr:to>
      <xdr:col>31</xdr:col>
      <xdr:colOff>152400</xdr:colOff>
      <xdr:row>80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1117600</xdr:colOff>
      <xdr:row>41</xdr:row>
      <xdr:rowOff>101600</xdr:rowOff>
    </xdr:from>
    <xdr:to>
      <xdr:col>26</xdr:col>
      <xdr:colOff>965200</xdr:colOff>
      <xdr:row>58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1187450</xdr:colOff>
      <xdr:row>41</xdr:row>
      <xdr:rowOff>101600</xdr:rowOff>
    </xdr:from>
    <xdr:to>
      <xdr:col>31</xdr:col>
      <xdr:colOff>120650</xdr:colOff>
      <xdr:row>58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381000</xdr:colOff>
      <xdr:row>24</xdr:row>
      <xdr:rowOff>12700</xdr:rowOff>
    </xdr:from>
    <xdr:to>
      <xdr:col>36</xdr:col>
      <xdr:colOff>228600</xdr:colOff>
      <xdr:row>40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368300</xdr:colOff>
      <xdr:row>41</xdr:row>
      <xdr:rowOff>101600</xdr:rowOff>
    </xdr:from>
    <xdr:to>
      <xdr:col>36</xdr:col>
      <xdr:colOff>228600</xdr:colOff>
      <xdr:row>58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1193800</xdr:colOff>
      <xdr:row>24</xdr:row>
      <xdr:rowOff>25400</xdr:rowOff>
    </xdr:from>
    <xdr:to>
      <xdr:col>31</xdr:col>
      <xdr:colOff>152400</xdr:colOff>
      <xdr:row>40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1117600</xdr:colOff>
      <xdr:row>23</xdr:row>
      <xdr:rowOff>101600</xdr:rowOff>
    </xdr:from>
    <xdr:to>
      <xdr:col>26</xdr:col>
      <xdr:colOff>965200</xdr:colOff>
      <xdr:row>40</xdr:row>
      <xdr:rowOff>50800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7</xdr:col>
      <xdr:colOff>165100</xdr:colOff>
      <xdr:row>36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39</xdr:row>
      <xdr:rowOff>0</xdr:rowOff>
    </xdr:from>
    <xdr:to>
      <xdr:col>14</xdr:col>
      <xdr:colOff>131233</xdr:colOff>
      <xdr:row>55</xdr:row>
      <xdr:rowOff>105833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7</xdr:col>
      <xdr:colOff>131233</xdr:colOff>
      <xdr:row>55</xdr:row>
      <xdr:rowOff>105833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39</xdr:row>
      <xdr:rowOff>0</xdr:rowOff>
    </xdr:from>
    <xdr:to>
      <xdr:col>21</xdr:col>
      <xdr:colOff>131233</xdr:colOff>
      <xdr:row>55</xdr:row>
      <xdr:rowOff>105833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1358900</xdr:colOff>
      <xdr:row>20</xdr:row>
      <xdr:rowOff>139700</xdr:rowOff>
    </xdr:from>
    <xdr:to>
      <xdr:col>9</xdr:col>
      <xdr:colOff>76200</xdr:colOff>
      <xdr:row>37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18</xdr:col>
      <xdr:colOff>101600</xdr:colOff>
      <xdr:row>37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88900</xdr:colOff>
      <xdr:row>20</xdr:row>
      <xdr:rowOff>127000</xdr:rowOff>
    </xdr:from>
    <xdr:to>
      <xdr:col>26</xdr:col>
      <xdr:colOff>355600</xdr:colOff>
      <xdr:row>37</xdr:row>
      <xdr:rowOff>63500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1358900</xdr:colOff>
      <xdr:row>20</xdr:row>
      <xdr:rowOff>139700</xdr:rowOff>
    </xdr:from>
    <xdr:to>
      <xdr:col>9</xdr:col>
      <xdr:colOff>76200</xdr:colOff>
      <xdr:row>37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18</xdr:col>
      <xdr:colOff>101600</xdr:colOff>
      <xdr:row>37</xdr:row>
      <xdr:rowOff>101600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21</xdr:row>
      <xdr:rowOff>0</xdr:rowOff>
    </xdr:from>
    <xdr:to>
      <xdr:col>26</xdr:col>
      <xdr:colOff>266700</xdr:colOff>
      <xdr:row>37</xdr:row>
      <xdr:rowOff>101600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1371600</xdr:colOff>
      <xdr:row>38</xdr:row>
      <xdr:rowOff>12700</xdr:rowOff>
    </xdr:from>
    <xdr:to>
      <xdr:col>9</xdr:col>
      <xdr:colOff>88900</xdr:colOff>
      <xdr:row>54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18</xdr:col>
      <xdr:colOff>101600</xdr:colOff>
      <xdr:row>54</xdr:row>
      <xdr:rowOff>101600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0</xdr:rowOff>
    </xdr:from>
    <xdr:to>
      <xdr:col>10</xdr:col>
      <xdr:colOff>0</xdr:colOff>
      <xdr:row>109</xdr:row>
      <xdr:rowOff>101600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82</xdr:row>
      <xdr:rowOff>0</xdr:rowOff>
    </xdr:from>
    <xdr:to>
      <xdr:col>22</xdr:col>
      <xdr:colOff>0</xdr:colOff>
      <xdr:row>109</xdr:row>
      <xdr:rowOff>101600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113</xdr:row>
      <xdr:rowOff>0</xdr:rowOff>
    </xdr:from>
    <xdr:to>
      <xdr:col>10</xdr:col>
      <xdr:colOff>0</xdr:colOff>
      <xdr:row>140</xdr:row>
      <xdr:rowOff>101600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113</xdr:row>
      <xdr:rowOff>0</xdr:rowOff>
    </xdr:from>
    <xdr:to>
      <xdr:col>22</xdr:col>
      <xdr:colOff>0</xdr:colOff>
      <xdr:row>140</xdr:row>
      <xdr:rowOff>101600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10</xdr:col>
      <xdr:colOff>0</xdr:colOff>
      <xdr:row>171</xdr:row>
      <xdr:rowOff>101600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144</xdr:row>
      <xdr:rowOff>0</xdr:rowOff>
    </xdr:from>
    <xdr:to>
      <xdr:col>22</xdr:col>
      <xdr:colOff>0</xdr:colOff>
      <xdr:row>171</xdr:row>
      <xdr:rowOff>101600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174</xdr:row>
      <xdr:rowOff>0</xdr:rowOff>
    </xdr:from>
    <xdr:to>
      <xdr:col>10</xdr:col>
      <xdr:colOff>0</xdr:colOff>
      <xdr:row>201</xdr:row>
      <xdr:rowOff>101600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174</xdr:row>
      <xdr:rowOff>0</xdr:rowOff>
    </xdr:from>
    <xdr:to>
      <xdr:col>22</xdr:col>
      <xdr:colOff>0</xdr:colOff>
      <xdr:row>201</xdr:row>
      <xdr:rowOff>101600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205</xdr:row>
      <xdr:rowOff>0</xdr:rowOff>
    </xdr:from>
    <xdr:to>
      <xdr:col>22</xdr:col>
      <xdr:colOff>0</xdr:colOff>
      <xdr:row>232</xdr:row>
      <xdr:rowOff>101600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205</xdr:row>
      <xdr:rowOff>0</xdr:rowOff>
    </xdr:from>
    <xdr:to>
      <xdr:col>10</xdr:col>
      <xdr:colOff>0</xdr:colOff>
      <xdr:row>232</xdr:row>
      <xdr:rowOff>101600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1298575</xdr:colOff>
      <xdr:row>50</xdr:row>
      <xdr:rowOff>123825</xdr:rowOff>
    </xdr:from>
    <xdr:to>
      <xdr:col>9</xdr:col>
      <xdr:colOff>3175</xdr:colOff>
      <xdr:row>67</xdr:row>
      <xdr:rowOff>98425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12700</xdr:rowOff>
    </xdr:from>
    <xdr:to>
      <xdr:col>9</xdr:col>
      <xdr:colOff>812800</xdr:colOff>
      <xdr:row>24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127000</xdr:colOff>
      <xdr:row>7</xdr:row>
      <xdr:rowOff>152400</xdr:rowOff>
    </xdr:from>
    <xdr:to>
      <xdr:col>16</xdr:col>
      <xdr:colOff>546100</xdr:colOff>
      <xdr:row>24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alib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"/>
  <sheetViews>
    <sheetView workbookViewId="0"/>
  </sheetViews>
  <sheetFormatPr baseColWidth="10" defaultRowHeight="13"/>
  <sheetData>
    <row r="3" spans="1:1">
      <c r="A3" s="257"/>
    </row>
  </sheetData>
  <sheetCalcPr fullCalcOnLoad="1"/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59"/>
  <sheetViews>
    <sheetView workbookViewId="0">
      <pane xSplit="1" topLeftCell="B1" activePane="topRight" state="frozenSplit"/>
      <selection pane="topRight"/>
    </sheetView>
  </sheetViews>
  <sheetFormatPr baseColWidth="10" defaultRowHeight="13"/>
  <cols>
    <col min="2" max="2" width="11.7109375" customWidth="1"/>
    <col min="3" max="6" width="9.42578125" customWidth="1"/>
    <col min="7" max="8" width="11.7109375" customWidth="1"/>
    <col min="9" max="9" width="9.42578125" customWidth="1"/>
    <col min="10" max="16" width="11.7109375" customWidth="1"/>
    <col min="17" max="17" width="14.7109375" customWidth="1"/>
    <col min="18" max="18" width="16.42578125" customWidth="1"/>
    <col min="19" max="19" width="21.85546875" customWidth="1"/>
    <col min="20" max="20" width="15.85546875" customWidth="1"/>
    <col min="21" max="21" width="15.42578125" customWidth="1"/>
    <col min="22" max="22" width="16.5703125" customWidth="1"/>
  </cols>
  <sheetData>
    <row r="1" spans="1:9" s="276" customFormat="1" ht="23">
      <c r="B1" s="278" t="s">
        <v>220</v>
      </c>
    </row>
    <row r="2" spans="1:9" s="276" customFormat="1" ht="24" thickBot="1">
      <c r="B2" s="278"/>
    </row>
    <row r="3" spans="1:9" ht="14" thickBot="1">
      <c r="A3" s="71"/>
      <c r="B3" s="14"/>
      <c r="C3" s="1"/>
      <c r="D3" s="377" t="s">
        <v>346</v>
      </c>
      <c r="E3" s="378"/>
      <c r="F3" s="378"/>
      <c r="G3" s="379" t="s">
        <v>347</v>
      </c>
      <c r="H3" s="380"/>
      <c r="I3" s="381"/>
    </row>
    <row r="4" spans="1:9" ht="14" customHeight="1">
      <c r="A4" s="189" t="str">
        <f>SpeedupOverRef!A13</f>
        <v>sunflow</v>
      </c>
      <c r="B4" s="190" t="str">
        <f t="shared" ref="B4:B19" si="0">A4</f>
        <v>sunflow</v>
      </c>
      <c r="C4" s="220" t="str">
        <f>SpeedupOverRef!B13</f>
        <v>JS</v>
      </c>
      <c r="D4" s="191">
        <f>SpeedupOverRef!R13/SpeedupOverRef!Z13</f>
        <v>1.8960876655540821</v>
      </c>
      <c r="E4" s="192">
        <f>Power!R13/Power!Z13</f>
        <v>2.0745892589204304</v>
      </c>
      <c r="F4" s="192">
        <f>EnergyOverRef!R13/EnergyOverRef!Z13</f>
        <v>1.094142057147018</v>
      </c>
      <c r="G4" s="198" t="str">
        <f>RunTime!A13</f>
        <v>sunflow</v>
      </c>
      <c r="H4" s="199" t="str">
        <f t="shared" ref="H4:H19" si="1">G4</f>
        <v>sunflow</v>
      </c>
      <c r="I4" s="200">
        <f>SpeedupOverRef!H13/SpeedupOverRef!Z13</f>
        <v>4.2280412581352271</v>
      </c>
    </row>
    <row r="5" spans="1:9" ht="14" customHeight="1">
      <c r="A5" s="193" t="str">
        <f>SpeedupOverRef!A8</f>
        <v>eclipse</v>
      </c>
      <c r="B5" s="15" t="str">
        <f t="shared" si="0"/>
        <v>eclipse</v>
      </c>
      <c r="C5" s="219" t="str">
        <f>SpeedupOverRef!B8</f>
        <v>JS</v>
      </c>
      <c r="D5" s="70">
        <f>SpeedupOverRef!R8/SpeedupOverRef!Z8</f>
        <v>1.819100394131614</v>
      </c>
      <c r="E5" s="71">
        <f>Power!R8/Power!Z8</f>
        <v>1.8577683724449887</v>
      </c>
      <c r="F5" s="71">
        <f>EnergyOverRef!R8/EnergyOverRef!Z8</f>
        <v>1.0212566488568291</v>
      </c>
      <c r="G5" s="201" t="str">
        <f>RunTime!A16</f>
        <v>xalan</v>
      </c>
      <c r="H5" s="23" t="str">
        <f t="shared" si="1"/>
        <v>xalan</v>
      </c>
      <c r="I5" s="202">
        <f>SpeedupOverRef!H16/SpeedupOverRef!Z16</f>
        <v>3.6813405706887106</v>
      </c>
    </row>
    <row r="6" spans="1:9" ht="14" customHeight="1">
      <c r="A6" s="193" t="str">
        <f>SpeedupOverRef!A16</f>
        <v>xalan</v>
      </c>
      <c r="B6" s="15" t="str">
        <f t="shared" si="0"/>
        <v>xalan</v>
      </c>
      <c r="C6" s="219" t="str">
        <f>SpeedupOverRef!B16</f>
        <v>JS</v>
      </c>
      <c r="D6" s="70">
        <f>SpeedupOverRef!R16/SpeedupOverRef!Z16</f>
        <v>1.7082216471023197</v>
      </c>
      <c r="E6" s="71">
        <f>Power!R16/Power!Z16</f>
        <v>1.9363373172375831</v>
      </c>
      <c r="F6" s="71">
        <f>EnergyOverRef!R16/EnergyOverRef!Z16</f>
        <v>1.1335398544575404</v>
      </c>
      <c r="G6" s="201" t="str">
        <f>RunTime!A14</f>
        <v>tomcat</v>
      </c>
      <c r="H6" s="23" t="str">
        <f t="shared" si="1"/>
        <v>tomcat</v>
      </c>
      <c r="I6" s="202">
        <f>SpeedupOverRef!H14/SpeedupOverRef!Z14</f>
        <v>3.5788303428305497</v>
      </c>
    </row>
    <row r="7" spans="1:9" ht="14" customHeight="1">
      <c r="A7" s="193" t="str">
        <f>SpeedupOverRef!A14</f>
        <v>tomcat</v>
      </c>
      <c r="B7" s="15" t="str">
        <f t="shared" si="0"/>
        <v>tomcat</v>
      </c>
      <c r="C7" s="219" t="str">
        <f>SpeedupOverRef!B14</f>
        <v>JS</v>
      </c>
      <c r="D7" s="70">
        <f>SpeedupOverRef!R14/SpeedupOverRef!Z14</f>
        <v>1.6805312742812746</v>
      </c>
      <c r="E7" s="71">
        <f>Power!R14/Power!Z14</f>
        <v>1.6016611899885533</v>
      </c>
      <c r="F7" s="71">
        <f>EnergyOverRef!R14/EnergyOverRef!Z14</f>
        <v>0.95306836266617401</v>
      </c>
      <c r="G7" s="201" t="str">
        <f>RunTime!A11</f>
        <v>lusearch</v>
      </c>
      <c r="H7" s="23" t="str">
        <f t="shared" si="1"/>
        <v>lusearch</v>
      </c>
      <c r="I7" s="202">
        <f>SpeedupOverRef!H11/SpeedupOverRef!Z11</f>
        <v>3.0549180919390917</v>
      </c>
    </row>
    <row r="8" spans="1:9" ht="14" customHeight="1">
      <c r="A8" s="193" t="str">
        <f>SpeedupOverRef!A11</f>
        <v>lusearch</v>
      </c>
      <c r="B8" s="15" t="str">
        <f t="shared" si="0"/>
        <v>lusearch</v>
      </c>
      <c r="C8" s="219" t="str">
        <f>SpeedupOverRef!B11</f>
        <v>JS</v>
      </c>
      <c r="D8" s="70">
        <f>SpeedupOverRef!R11/SpeedupOverRef!Z11</f>
        <v>1.4730106404410053</v>
      </c>
      <c r="E8" s="71">
        <f>Power!R11/Power!Z11</f>
        <v>1.7731855181677987</v>
      </c>
      <c r="F8" s="71">
        <f>EnergyOverRef!R11/EnergyOverRef!Z11</f>
        <v>1.2037832378705182</v>
      </c>
      <c r="G8" s="201" t="str">
        <f>RunTime!A8</f>
        <v>eclipse</v>
      </c>
      <c r="H8" s="23" t="str">
        <f t="shared" si="1"/>
        <v>eclipse</v>
      </c>
      <c r="I8" s="202">
        <f>SpeedupOverRef!H8/SpeedupOverRef!Z8</f>
        <v>2.5380126862914154</v>
      </c>
    </row>
    <row r="9" spans="1:9" ht="14" customHeight="1">
      <c r="A9" s="193" t="str">
        <f>SpeedupOverRef!A15</f>
        <v>tradebeans</v>
      </c>
      <c r="B9" s="15" t="str">
        <f t="shared" si="0"/>
        <v>tradebeans</v>
      </c>
      <c r="C9" s="219" t="str">
        <f>SpeedupOverRef!B15</f>
        <v>JN</v>
      </c>
      <c r="D9" s="70">
        <f>SpeedupOverRef!R15/SpeedupOverRef!Z15</f>
        <v>1.3587016233688687</v>
      </c>
      <c r="E9" s="71">
        <f>Power!R15/Power!Z15</f>
        <v>1.9135135003225612</v>
      </c>
      <c r="F9" s="71">
        <f>EnergyOverRef!R15/EnergyOverRef!Z15</f>
        <v>1.4083397468666072</v>
      </c>
      <c r="G9" s="201" t="str">
        <f>RunTime!A17</f>
        <v>pjbb2005</v>
      </c>
      <c r="H9" s="23" t="str">
        <f t="shared" si="1"/>
        <v>pjbb2005</v>
      </c>
      <c r="I9" s="202">
        <f>SpeedupOverRef!H17/SpeedupOverRef!Z17</f>
        <v>1.7026802335038225</v>
      </c>
    </row>
    <row r="10" spans="1:9" ht="14" customHeight="1">
      <c r="A10" s="193" t="str">
        <f>SpeedupOverRef!A18</f>
        <v>_227_mtrt</v>
      </c>
      <c r="B10" s="15" t="str">
        <f t="shared" si="0"/>
        <v>_227_mtrt</v>
      </c>
      <c r="C10" s="219" t="str">
        <f>SpeedupOverRef!B18</f>
        <v>JN</v>
      </c>
      <c r="D10" s="70">
        <f>SpeedupOverRef!R18/SpeedupOverRef!Z18</f>
        <v>1.2702702702702702</v>
      </c>
      <c r="E10" s="71">
        <f>Power!R18/Power!Z18</f>
        <v>1.3678536353025386</v>
      </c>
      <c r="F10" s="71">
        <f>EnergyOverRef!R18/EnergyOverRef!Z18</f>
        <v>1.0768209469402961</v>
      </c>
      <c r="G10" s="201" t="str">
        <f>RunTime!A18</f>
        <v>_227_mtrt</v>
      </c>
      <c r="H10" s="23" t="str">
        <f t="shared" si="1"/>
        <v>_227_mtrt</v>
      </c>
      <c r="I10" s="202">
        <f>SpeedupOverRef!H18/SpeedupOverRef!Z18</f>
        <v>1.4657685919911421</v>
      </c>
    </row>
    <row r="11" spans="1:9" ht="14" customHeight="1">
      <c r="A11" s="193" t="str">
        <f>SpeedupOverRef!A10</f>
        <v>jython</v>
      </c>
      <c r="B11" s="15" t="str">
        <f t="shared" si="0"/>
        <v>jython</v>
      </c>
      <c r="C11" s="219" t="str">
        <f>SpeedupOverRef!B10</f>
        <v>JN</v>
      </c>
      <c r="D11" s="70">
        <f>SpeedupOverRef!R10/SpeedupOverRef!Z10</f>
        <v>1.2700728780549098</v>
      </c>
      <c r="E11" s="71">
        <f>Power!R10/Power!Z10</f>
        <v>1.4293686556631515</v>
      </c>
      <c r="F11" s="71">
        <f>EnergyOverRef!R10/EnergyOverRef!Z10</f>
        <v>1.1254225488636524</v>
      </c>
      <c r="G11" s="201" t="str">
        <f>RunTime!A15</f>
        <v>tradebeans</v>
      </c>
      <c r="H11" s="23" t="str">
        <f t="shared" si="1"/>
        <v>tradebeans</v>
      </c>
      <c r="I11" s="202">
        <f>SpeedupOverRef!H15/SpeedupOverRef!Z15</f>
        <v>1.3697707644395931</v>
      </c>
    </row>
    <row r="12" spans="1:9" ht="14" customHeight="1">
      <c r="A12" s="193" t="str">
        <f>SpeedupOverRef!A12</f>
        <v>pmd</v>
      </c>
      <c r="B12" s="15" t="str">
        <f t="shared" si="0"/>
        <v>pmd</v>
      </c>
      <c r="C12" s="219" t="str">
        <f>SpeedupOverRef!B12</f>
        <v>JN</v>
      </c>
      <c r="D12" s="70">
        <f>SpeedupOverRef!R12/SpeedupOverRef!Z12</f>
        <v>1.2376601449995035</v>
      </c>
      <c r="E12" s="71">
        <f>Power!R12/Power!Z12</f>
        <v>1.6278238203180639</v>
      </c>
      <c r="F12" s="71">
        <f>EnergyOverRef!R12/EnergyOverRef!Z12</f>
        <v>1.3152429824091307</v>
      </c>
      <c r="G12" s="201" t="str">
        <f>RunTime!A10</f>
        <v>jython</v>
      </c>
      <c r="H12" s="23" t="str">
        <f t="shared" si="1"/>
        <v>jython</v>
      </c>
      <c r="I12" s="202">
        <f>SpeedupOverRef!H10/SpeedupOverRef!Z10</f>
        <v>1.3602994364538648</v>
      </c>
    </row>
    <row r="13" spans="1:9" ht="14" customHeight="1">
      <c r="A13" s="193" t="str">
        <f>SpeedupOverRef!A17</f>
        <v>pjbb2005</v>
      </c>
      <c r="B13" s="15" t="str">
        <f t="shared" si="0"/>
        <v>pjbb2005</v>
      </c>
      <c r="C13" s="219" t="str">
        <f>SpeedupOverRef!B17</f>
        <v>JN</v>
      </c>
      <c r="D13" s="70">
        <f>SpeedupOverRef!R17/SpeedupOverRef!Z17</f>
        <v>1.2194335861658341</v>
      </c>
      <c r="E13" s="71">
        <f>Power!R17/Power!Z17</f>
        <v>1.5703374686312068</v>
      </c>
      <c r="F13" s="71">
        <f>EnergyOverRef!R17/EnergyOverRef!Z17</f>
        <v>1.2877597324251921</v>
      </c>
      <c r="G13" s="201" t="str">
        <f>RunTime!A6</f>
        <v>avrora</v>
      </c>
      <c r="H13" s="23" t="str">
        <f t="shared" si="1"/>
        <v>avrora</v>
      </c>
      <c r="I13" s="202">
        <f>SpeedupOverRef!H6/SpeedupOverRef!Z6</f>
        <v>1.2517049797166206</v>
      </c>
    </row>
    <row r="14" spans="1:9" ht="14" customHeight="1">
      <c r="A14" s="193" t="str">
        <f>SpeedupOverRef!A7</f>
        <v>batik</v>
      </c>
      <c r="B14" s="15" t="str">
        <f t="shared" si="0"/>
        <v>batik</v>
      </c>
      <c r="C14" s="219" t="str">
        <f>SpeedupOverRef!B7</f>
        <v>JN</v>
      </c>
      <c r="D14" s="70">
        <f>SpeedupOverRef!R7/SpeedupOverRef!Z7</f>
        <v>1.166075974641841</v>
      </c>
      <c r="E14" s="71">
        <f>Power!R7/Power!Z7</f>
        <v>1.3534578231755892</v>
      </c>
      <c r="F14" s="71">
        <f>EnergyOverRef!R7/EnergyOverRef!Z7</f>
        <v>1.1606943737875246</v>
      </c>
      <c r="G14" s="201" t="str">
        <f>RunTime!A7</f>
        <v>batik</v>
      </c>
      <c r="H14" s="23" t="str">
        <f t="shared" si="1"/>
        <v>batik</v>
      </c>
      <c r="I14" s="202">
        <f>SpeedupOverRef!H7/SpeedupOverRef!Z7</f>
        <v>1.2274709684199465</v>
      </c>
    </row>
    <row r="15" spans="1:9" ht="14" customHeight="1">
      <c r="A15" s="193" t="str">
        <f>SpeedupOverRef!A6</f>
        <v>avrora</v>
      </c>
      <c r="B15" s="15" t="str">
        <f t="shared" si="0"/>
        <v>avrora</v>
      </c>
      <c r="C15" s="219" t="str">
        <f>SpeedupOverRef!B6</f>
        <v>JN</v>
      </c>
      <c r="D15" s="70">
        <f>SpeedupOverRef!R6/SpeedupOverRef!Z6</f>
        <v>1.0812035802704247</v>
      </c>
      <c r="E15" s="71">
        <f>Power!R6/Power!Z6</f>
        <v>1.6798220306465426</v>
      </c>
      <c r="F15" s="71">
        <f>EnergyOverRef!R6/EnergyOverRef!Z6</f>
        <v>1.5536593304901878</v>
      </c>
      <c r="G15" s="201" t="str">
        <f>RunTime!A12</f>
        <v>pmd</v>
      </c>
      <c r="H15" s="23" t="str">
        <f t="shared" si="1"/>
        <v>pmd</v>
      </c>
      <c r="I15" s="202">
        <f>SpeedupOverRef!H12/SpeedupOverRef!Z12</f>
        <v>1.1565017261219792</v>
      </c>
    </row>
    <row r="16" spans="1:9" ht="14" customHeight="1" thickBot="1">
      <c r="A16" s="193" t="str">
        <f>SpeedupOverRef!A9</f>
        <v>h2</v>
      </c>
      <c r="B16" s="15" t="str">
        <f t="shared" si="0"/>
        <v>h2</v>
      </c>
      <c r="C16" s="219" t="str">
        <f>SpeedupOverRef!B9</f>
        <v>JN</v>
      </c>
      <c r="D16" s="70">
        <f>SpeedupOverRef!R9/SpeedupOverRef!Z9</f>
        <v>0.70945266673077423</v>
      </c>
      <c r="E16" s="71">
        <f>Power!R9/Power!Z9</f>
        <v>1.2969691331637723</v>
      </c>
      <c r="F16" s="71">
        <f>EnergyOverRef!R9/EnergyOverRef!Z9</f>
        <v>1.8281263768312133</v>
      </c>
      <c r="G16" s="201" t="str">
        <f>RunTime!A9</f>
        <v>h2</v>
      </c>
      <c r="H16" s="23" t="str">
        <f t="shared" si="1"/>
        <v>h2</v>
      </c>
      <c r="I16" s="202">
        <f>SpeedupOverRef!H9/SpeedupOverRef!Z9</f>
        <v>0.66734918755345041</v>
      </c>
    </row>
    <row r="17" spans="1:9" ht="14" customHeight="1">
      <c r="A17" s="189" t="str">
        <f>SpeedupOverRef!A21</f>
        <v>antlr</v>
      </c>
      <c r="B17" s="190" t="str">
        <f t="shared" si="0"/>
        <v>antlr</v>
      </c>
      <c r="C17" s="220" t="str">
        <f>SpeedupOverRef!B21</f>
        <v>JN</v>
      </c>
      <c r="D17" s="191">
        <f>SpeedupOverRef!R21/SpeedupOverRef!Z21</f>
        <v>1.5932781065088757</v>
      </c>
      <c r="E17" s="192">
        <f>Power!R21/Power!Z21</f>
        <v>1.9177980091369722</v>
      </c>
      <c r="F17" s="192">
        <f>EnergyOverRef!R21/EnergyOverRef!Z21</f>
        <v>1.2036806388679819</v>
      </c>
      <c r="G17" s="198" t="str">
        <f>RunTime!A21</f>
        <v>antlr</v>
      </c>
      <c r="H17" s="199" t="str">
        <f t="shared" si="1"/>
        <v>antlr</v>
      </c>
      <c r="I17" s="200">
        <f>SpeedupOverRef!H21/SpeedupOverRef!Z21</f>
        <v>1.9006155062397652</v>
      </c>
    </row>
    <row r="18" spans="1:9" ht="14" customHeight="1">
      <c r="A18" s="193" t="str">
        <f>SpeedupOverRef!A20</f>
        <v>luindex</v>
      </c>
      <c r="B18" s="15" t="str">
        <f t="shared" si="0"/>
        <v>luindex</v>
      </c>
      <c r="C18" s="219" t="str">
        <f>SpeedupOverRef!B20</f>
        <v>JN</v>
      </c>
      <c r="D18" s="70">
        <f>SpeedupOverRef!R20/SpeedupOverRef!Z20</f>
        <v>1.4830776302936275</v>
      </c>
      <c r="E18" s="71">
        <f>Power!R20/Power!Z20</f>
        <v>1.513547377547757</v>
      </c>
      <c r="F18" s="71">
        <f>EnergyOverRef!R20/EnergyOverRef!Z20</f>
        <v>1.0205449442643788</v>
      </c>
      <c r="G18" s="201" t="str">
        <f>RunTime!A19</f>
        <v>fop</v>
      </c>
      <c r="H18" s="23" t="str">
        <f t="shared" si="1"/>
        <v>fop</v>
      </c>
      <c r="I18" s="202">
        <f>SpeedupOverRef!H19/SpeedupOverRef!Z19</f>
        <v>1.8278249630723782</v>
      </c>
    </row>
    <row r="19" spans="1:9" ht="14" customHeight="1">
      <c r="A19" s="193" t="str">
        <f>SpeedupOverRef!A19</f>
        <v>fop</v>
      </c>
      <c r="B19" s="15" t="str">
        <f t="shared" si="0"/>
        <v>fop</v>
      </c>
      <c r="C19" s="219" t="str">
        <f>SpeedupOverRef!B19</f>
        <v>JN</v>
      </c>
      <c r="D19" s="70">
        <f>SpeedupOverRef!R19/SpeedupOverRef!Z19</f>
        <v>1.4535643491667278</v>
      </c>
      <c r="E19" s="71">
        <f>Power!R19/Power!Z19</f>
        <v>1.6307669068488173</v>
      </c>
      <c r="F19" s="71">
        <f>EnergyOverRef!R19/EnergyOverRef!Z19</f>
        <v>1.1219089872310588</v>
      </c>
      <c r="G19" s="201" t="str">
        <f>RunTime!A20</f>
        <v>luindex</v>
      </c>
      <c r="H19" s="23" t="str">
        <f t="shared" si="1"/>
        <v>luindex</v>
      </c>
      <c r="I19" s="202">
        <f>SpeedupOverRef!H20/SpeedupOverRef!Z20</f>
        <v>1.5818828144152981</v>
      </c>
    </row>
    <row r="20" spans="1:9" ht="14" customHeight="1">
      <c r="A20" s="193" t="str">
        <f>SpeedupOverRef!A28</f>
        <v>_228_jack</v>
      </c>
      <c r="B20" s="15" t="s">
        <v>70</v>
      </c>
      <c r="C20" s="219" t="str">
        <f>SpeedupOverRef!B28</f>
        <v>JN</v>
      </c>
      <c r="D20" s="70">
        <f>SpeedupOverRef!R28/SpeedupOverRef!Z28</f>
        <v>1.3172298079148343</v>
      </c>
      <c r="E20" s="71">
        <f>Power!R28/Power!Z28</f>
        <v>1.3758953102114122</v>
      </c>
      <c r="F20" s="71">
        <f>EnergyOverRef!R28/EnergyOverRef!Z28</f>
        <v>1.0445370291076581</v>
      </c>
      <c r="G20" s="201" t="str">
        <f>RunTime!A28</f>
        <v>_228_jack</v>
      </c>
      <c r="H20" s="15" t="s">
        <v>70</v>
      </c>
      <c r="I20" s="202">
        <f>SpeedupOverRef!H28/SpeedupOverRef!Z28</f>
        <v>1.3979491587866879</v>
      </c>
    </row>
    <row r="21" spans="1:9" ht="14" customHeight="1">
      <c r="A21" s="193" t="str">
        <f>SpeedupOverRef!A25</f>
        <v>_209_db</v>
      </c>
      <c r="B21" s="15" t="s">
        <v>65</v>
      </c>
      <c r="C21" s="219" t="str">
        <f>SpeedupOverRef!B25</f>
        <v>JN</v>
      </c>
      <c r="D21" s="70">
        <f>SpeedupOverRef!R25/SpeedupOverRef!Z25</f>
        <v>1.3024322594410069</v>
      </c>
      <c r="E21" s="71">
        <f>Power!R25/Power!Z25</f>
        <v>1.2631439627558161</v>
      </c>
      <c r="F21" s="71">
        <f>EnergyOverRef!R25/EnergyOverRef!Z25</f>
        <v>0.96983467170718474</v>
      </c>
      <c r="G21" s="201" t="str">
        <f>RunTime!A22</f>
        <v>bloat</v>
      </c>
      <c r="H21" s="23" t="str">
        <f>G21</f>
        <v>bloat</v>
      </c>
      <c r="I21" s="202">
        <f>SpeedupOverRef!H22/SpeedupOverRef!Z22</f>
        <v>1.3225647932440301</v>
      </c>
    </row>
    <row r="22" spans="1:9" ht="14" customHeight="1">
      <c r="A22" s="193" t="str">
        <f>SpeedupOverRef!A22</f>
        <v>bloat</v>
      </c>
      <c r="B22" s="15" t="str">
        <f>A22</f>
        <v>bloat</v>
      </c>
      <c r="C22" s="219" t="str">
        <f>SpeedupOverRef!B22</f>
        <v>JN</v>
      </c>
      <c r="D22" s="70">
        <f>SpeedupOverRef!R22/SpeedupOverRef!Z22</f>
        <v>1.2194086454557658</v>
      </c>
      <c r="E22" s="71">
        <f>Power!R22/Power!Z22</f>
        <v>1.3728585996490654</v>
      </c>
      <c r="F22" s="71">
        <f>EnergyOverRef!R22/EnergyOverRef!Z22</f>
        <v>1.125839647574375</v>
      </c>
      <c r="G22" s="201" t="str">
        <f>RunTime!A25</f>
        <v>_209_db</v>
      </c>
      <c r="H22" s="15" t="s">
        <v>65</v>
      </c>
      <c r="I22" s="202">
        <f>SpeedupOverRef!H25/SpeedupOverRef!Z25</f>
        <v>1.3201773356401385</v>
      </c>
    </row>
    <row r="23" spans="1:9" ht="14" customHeight="1">
      <c r="A23" s="193" t="str">
        <f>SpeedupOverRef!A24</f>
        <v>_202_jess</v>
      </c>
      <c r="B23" s="15" t="s">
        <v>66</v>
      </c>
      <c r="C23" s="219" t="str">
        <f>SpeedupOverRef!B24</f>
        <v>JN</v>
      </c>
      <c r="D23" s="70">
        <f>SpeedupOverRef!R24/SpeedupOverRef!Z24</f>
        <v>1.087128712871287</v>
      </c>
      <c r="E23" s="71">
        <f>Power!R24/Power!Z24</f>
        <v>1.1873475913408833</v>
      </c>
      <c r="F23" s="71">
        <f>EnergyOverRef!R24/EnergyOverRef!Z24</f>
        <v>1.0921867643481715</v>
      </c>
      <c r="G23" s="201" t="str">
        <f>RunTime!A26</f>
        <v>_213_javac</v>
      </c>
      <c r="H23" s="15" t="s">
        <v>69</v>
      </c>
      <c r="I23" s="202">
        <f>SpeedupOverRef!H26/SpeedupOverRef!Z26</f>
        <v>1.1253099539496989</v>
      </c>
    </row>
    <row r="24" spans="1:9" ht="14" customHeight="1">
      <c r="A24" s="193" t="str">
        <f>SpeedupOverRef!A23</f>
        <v>_201_compress</v>
      </c>
      <c r="B24" s="15" t="s">
        <v>67</v>
      </c>
      <c r="C24" s="219" t="str">
        <f>SpeedupOverRef!B23</f>
        <v>JN</v>
      </c>
      <c r="D24" s="70">
        <f>SpeedupOverRef!R23/SpeedupOverRef!Z23</f>
        <v>1.0239412152313254</v>
      </c>
      <c r="E24" s="71">
        <f>Power!R23/Power!Z23</f>
        <v>1.1481762865333174</v>
      </c>
      <c r="F24" s="71">
        <f>EnergyOverRef!R23/EnergyOverRef!Z23</f>
        <v>1.121330277025645</v>
      </c>
      <c r="G24" s="201" t="str">
        <f>RunTime!A24</f>
        <v>_202_jess</v>
      </c>
      <c r="H24" s="15" t="s">
        <v>66</v>
      </c>
      <c r="I24" s="202">
        <f>SpeedupOverRef!H24/SpeedupOverRef!Z24</f>
        <v>1.109931766489765</v>
      </c>
    </row>
    <row r="25" spans="1:9" ht="14" customHeight="1">
      <c r="A25" s="193" t="str">
        <f>SpeedupOverRef!A27</f>
        <v>_222_mpegaudio</v>
      </c>
      <c r="B25" s="15" t="s">
        <v>68</v>
      </c>
      <c r="C25" s="219" t="str">
        <f>SpeedupOverRef!B27</f>
        <v>JN</v>
      </c>
      <c r="D25" s="70">
        <f>SpeedupOverRef!R27/SpeedupOverRef!Z27</f>
        <v>1.0027171307099703</v>
      </c>
      <c r="E25" s="71">
        <f>Power!R27/Power!Z27</f>
        <v>1.1156168406619513</v>
      </c>
      <c r="F25" s="71">
        <f>EnergyOverRef!R27/EnergyOverRef!Z27</f>
        <v>1.1125937779401882</v>
      </c>
      <c r="G25" s="201" t="str">
        <f>RunTime!A27</f>
        <v>_222_mpegaudio</v>
      </c>
      <c r="H25" s="15" t="s">
        <v>68</v>
      </c>
      <c r="I25" s="202">
        <f>SpeedupOverRef!H27/SpeedupOverRef!Z27</f>
        <v>1.0102415458937199</v>
      </c>
    </row>
    <row r="26" spans="1:9" ht="14" customHeight="1" thickBot="1">
      <c r="A26" s="194" t="str">
        <f>SpeedupOverRef!A26</f>
        <v>_213_javac</v>
      </c>
      <c r="B26" s="195" t="s">
        <v>69</v>
      </c>
      <c r="C26" s="221" t="str">
        <f>SpeedupOverRef!B26</f>
        <v>JN</v>
      </c>
      <c r="D26" s="196">
        <f>SpeedupOverRef!R26/SpeedupOverRef!Z26</f>
        <v>0.95204914962163778</v>
      </c>
      <c r="E26" s="197">
        <f>Power!R26/Power!Z26</f>
        <v>1.2247194357622051</v>
      </c>
      <c r="F26" s="197">
        <f>EnergyOverRef!R26/EnergyOverRef!Z26</f>
        <v>1.2864035814211183</v>
      </c>
      <c r="G26" s="203" t="str">
        <f>RunTime!A23</f>
        <v>_201_compress</v>
      </c>
      <c r="H26" s="195" t="s">
        <v>67</v>
      </c>
      <c r="I26" s="204">
        <f>SpeedupOverRef!H23/SpeedupOverRef!Z23</f>
        <v>1.0100453023439038</v>
      </c>
    </row>
    <row r="27" spans="1:9">
      <c r="B27" s="14"/>
      <c r="C27" s="14"/>
      <c r="D27" s="14"/>
      <c r="E27" s="15"/>
      <c r="F27" s="15"/>
      <c r="G27" s="15"/>
      <c r="H27" s="15"/>
      <c r="I27" s="15"/>
    </row>
    <row r="28" spans="1:9">
      <c r="B28" s="14"/>
      <c r="C28" s="14"/>
      <c r="D28" s="14"/>
      <c r="E28" s="15"/>
      <c r="F28" s="15"/>
      <c r="G28" s="15"/>
      <c r="H28" s="15"/>
      <c r="I28" s="15"/>
    </row>
    <row r="29" spans="1:9">
      <c r="B29" s="14"/>
      <c r="C29" s="14"/>
      <c r="D29" s="14"/>
      <c r="E29" s="15"/>
      <c r="F29" s="15"/>
      <c r="G29" s="15"/>
      <c r="H29" s="15"/>
      <c r="I29" s="15"/>
    </row>
    <row r="30" spans="1:9">
      <c r="B30" s="14"/>
      <c r="C30" s="14"/>
      <c r="D30" s="14"/>
      <c r="E30" s="15"/>
      <c r="F30" s="15"/>
      <c r="G30" s="15"/>
      <c r="H30" s="15"/>
      <c r="I30" s="15"/>
    </row>
    <row r="31" spans="1:9">
      <c r="B31" s="14"/>
      <c r="C31" s="14"/>
      <c r="D31" s="14"/>
      <c r="E31" s="15"/>
      <c r="F31" s="15"/>
      <c r="G31" s="15"/>
      <c r="H31" s="15"/>
      <c r="I31" s="15"/>
    </row>
    <row r="32" spans="1:9">
      <c r="B32" s="14"/>
      <c r="C32" s="14"/>
      <c r="D32" s="14"/>
      <c r="E32" s="15"/>
      <c r="F32" s="15"/>
      <c r="G32" s="15"/>
      <c r="H32" s="15"/>
      <c r="I32" s="15"/>
    </row>
    <row r="33" spans="2:16">
      <c r="B33" s="14"/>
      <c r="C33" s="14"/>
      <c r="D33" s="14"/>
      <c r="E33" s="15"/>
      <c r="F33" s="15"/>
      <c r="G33" s="15"/>
      <c r="H33" s="15"/>
      <c r="I33" s="15"/>
    </row>
    <row r="34" spans="2:16">
      <c r="B34" s="14"/>
      <c r="C34" s="14"/>
      <c r="D34" s="14"/>
      <c r="E34" s="15"/>
      <c r="F34" s="15"/>
      <c r="G34" s="15"/>
      <c r="H34" s="15"/>
      <c r="I34" s="15"/>
    </row>
    <row r="35" spans="2:16">
      <c r="B35" s="14"/>
      <c r="C35" s="14"/>
      <c r="D35" s="14"/>
      <c r="E35" s="15"/>
      <c r="F35" s="15"/>
      <c r="G35" s="15"/>
      <c r="H35" s="15"/>
      <c r="I35" s="15"/>
    </row>
    <row r="36" spans="2:16">
      <c r="B36" s="14"/>
      <c r="C36" s="14"/>
      <c r="D36" s="14"/>
      <c r="E36" s="15"/>
      <c r="F36" s="15"/>
      <c r="G36" s="15"/>
      <c r="H36" s="15"/>
      <c r="I36" s="15"/>
    </row>
    <row r="37" spans="2:16">
      <c r="B37" s="14"/>
      <c r="C37" s="14"/>
      <c r="D37" s="14"/>
      <c r="E37" s="15"/>
      <c r="F37" s="15"/>
      <c r="G37" s="15"/>
      <c r="H37" s="15"/>
      <c r="I37" s="15"/>
    </row>
    <row r="38" spans="2:16">
      <c r="B38" s="14"/>
      <c r="C38" s="14"/>
      <c r="D38" s="14"/>
      <c r="E38" s="15"/>
      <c r="F38" s="15"/>
      <c r="G38" s="15"/>
      <c r="H38" s="15"/>
      <c r="I38" s="15"/>
    </row>
    <row r="39" spans="2:16">
      <c r="B39" s="14"/>
      <c r="C39" s="14"/>
      <c r="D39" s="14"/>
      <c r="E39" s="15"/>
      <c r="F39" s="15"/>
      <c r="G39" s="15"/>
      <c r="H39" s="15"/>
      <c r="I39" s="15"/>
    </row>
    <row r="40" spans="2:16">
      <c r="B40" s="14"/>
      <c r="C40" s="14"/>
      <c r="D40" s="14"/>
      <c r="E40" s="15"/>
      <c r="F40" s="15"/>
      <c r="G40" s="15"/>
      <c r="H40" s="15"/>
      <c r="I40" s="15"/>
    </row>
    <row r="41" spans="2:16">
      <c r="B41" s="14"/>
      <c r="C41" s="14"/>
      <c r="D41" s="14"/>
      <c r="E41" s="15"/>
      <c r="F41" s="15"/>
      <c r="G41" s="15"/>
      <c r="H41" s="15"/>
      <c r="I41" s="15"/>
    </row>
    <row r="42" spans="2:16">
      <c r="B42" s="14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2:16">
      <c r="B43" s="14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2:16">
      <c r="B44" s="14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2:16">
      <c r="B45" s="14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2:16">
      <c r="B46" s="14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16"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16">
      <c r="B48" s="14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6">
      <c r="B49" s="14"/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>
      <c r="B50" s="14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>
      <c r="B51" s="14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>
      <c r="B52" s="14"/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>
      <c r="B53" s="14"/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>
      <c r="B54" s="14"/>
      <c r="C54" s="14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>
      <c r="B55" s="14"/>
      <c r="C55" s="14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>
      <c r="B56" s="14"/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>
      <c r="B57" s="14"/>
      <c r="C57" s="14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>
      <c r="B58" s="14"/>
      <c r="C58" s="14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>
      <c r="B59" s="14"/>
      <c r="C59" s="14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</sheetData>
  <sheetCalcPr fullCalcOnLoad="1"/>
  <sortState ref="G2:I14">
    <sortCondition descending="1" ref="I2:I14"/>
  </sortState>
  <mergeCells count="2">
    <mergeCell ref="D3:F3"/>
    <mergeCell ref="G3:I3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G81"/>
  <sheetViews>
    <sheetView workbookViewId="0"/>
  </sheetViews>
  <sheetFormatPr baseColWidth="10" defaultRowHeight="13"/>
  <cols>
    <col min="1" max="2" width="10.7109375" style="120"/>
    <col min="3" max="18" width="6.28515625" style="120" customWidth="1"/>
    <col min="19" max="16384" width="10.7109375" style="120"/>
  </cols>
  <sheetData>
    <row r="1" spans="1:33" s="276" customFormat="1" ht="23">
      <c r="B1" s="278" t="s">
        <v>167</v>
      </c>
    </row>
    <row r="2" spans="1:33" s="276" customFormat="1" ht="23">
      <c r="B2" s="278"/>
    </row>
    <row r="3" spans="1:33">
      <c r="C3" s="382" t="s">
        <v>59</v>
      </c>
      <c r="D3" s="382"/>
      <c r="E3" s="382" t="s">
        <v>60</v>
      </c>
      <c r="F3" s="382"/>
      <c r="G3" s="382" t="s">
        <v>24</v>
      </c>
      <c r="H3" s="382"/>
      <c r="I3" s="382" t="s">
        <v>85</v>
      </c>
      <c r="J3" s="382"/>
      <c r="K3" s="382" t="s">
        <v>18</v>
      </c>
      <c r="L3" s="382"/>
      <c r="M3" s="382" t="s">
        <v>170</v>
      </c>
      <c r="N3" s="382"/>
      <c r="O3" s="382" t="s">
        <v>19</v>
      </c>
      <c r="P3" s="382"/>
      <c r="Q3" s="382" t="s">
        <v>267</v>
      </c>
      <c r="R3" s="382"/>
    </row>
    <row r="4" spans="1:33">
      <c r="A4" s="120" t="str">
        <f>Power!A6</f>
        <v>avrora</v>
      </c>
      <c r="B4" s="120" t="str">
        <f>Power!B6</f>
        <v>JN</v>
      </c>
      <c r="C4" s="139">
        <v>66.2</v>
      </c>
      <c r="D4" s="139">
        <f>Power!C6</f>
        <v>41.029846630615069</v>
      </c>
      <c r="E4" s="139">
        <v>65</v>
      </c>
      <c r="F4" s="139">
        <f>Power!E6</f>
        <v>25.240198080035412</v>
      </c>
      <c r="G4" s="139">
        <v>105</v>
      </c>
      <c r="H4" s="139">
        <f>Power!F6</f>
        <v>47.354462419623985</v>
      </c>
      <c r="I4" s="139">
        <v>130</v>
      </c>
      <c r="J4" s="139">
        <f>Power!G6</f>
        <v>47.03593249410072</v>
      </c>
      <c r="K4" s="139">
        <v>4</v>
      </c>
      <c r="L4" s="139">
        <f>Power!AA6</f>
        <v>2.1965221065026634</v>
      </c>
      <c r="M4" s="139">
        <v>65</v>
      </c>
      <c r="N4" s="139">
        <f>Power!AC6</f>
        <v>20.005943223580733</v>
      </c>
      <c r="O4" s="139">
        <v>13</v>
      </c>
      <c r="P4" s="139">
        <f>Power!AF6</f>
        <v>4.3815051977676118</v>
      </c>
      <c r="Q4" s="139">
        <v>73</v>
      </c>
      <c r="R4" s="139">
        <f>Power!AI6</f>
        <v>24.667010163177242</v>
      </c>
    </row>
    <row r="5" spans="1:33">
      <c r="A5" s="120" t="str">
        <f>Power!A7</f>
        <v>batik</v>
      </c>
      <c r="B5" s="120" t="str">
        <f>Power!B7</f>
        <v>JN</v>
      </c>
      <c r="C5" s="139">
        <v>66.2</v>
      </c>
      <c r="D5" s="139">
        <f>Power!C7</f>
        <v>47.54426269183125</v>
      </c>
      <c r="E5" s="139">
        <v>65</v>
      </c>
      <c r="F5" s="139">
        <f>Power!E7</f>
        <v>26.044229594185584</v>
      </c>
      <c r="G5" s="139">
        <v>105</v>
      </c>
      <c r="H5" s="139">
        <f>Power!F7</f>
        <v>52.593314117413875</v>
      </c>
      <c r="I5" s="139">
        <v>130</v>
      </c>
      <c r="J5" s="139">
        <f>Power!G7</f>
        <v>34.949749508441244</v>
      </c>
      <c r="K5" s="139">
        <v>4</v>
      </c>
      <c r="L5" s="139">
        <f>Power!AA7</f>
        <v>2.3293139441910897</v>
      </c>
      <c r="M5" s="139">
        <v>65</v>
      </c>
      <c r="N5" s="139">
        <f>Power!AC7</f>
        <v>20.594620159915351</v>
      </c>
      <c r="O5" s="139">
        <v>13</v>
      </c>
      <c r="P5" s="139">
        <f>Power!AF7</f>
        <v>4.4219154999255332</v>
      </c>
      <c r="Q5" s="139">
        <v>73</v>
      </c>
      <c r="R5" s="139">
        <f>Power!AI7</f>
        <v>23.627540238162538</v>
      </c>
    </row>
    <row r="6" spans="1:33">
      <c r="A6" s="120" t="str">
        <f>Power!A9</f>
        <v>h2</v>
      </c>
      <c r="B6" s="120" t="str">
        <f>Power!B9</f>
        <v>JN</v>
      </c>
      <c r="C6" s="139">
        <v>66.2</v>
      </c>
      <c r="D6" s="139">
        <f>Power!C9</f>
        <v>45.536565112921139</v>
      </c>
      <c r="E6" s="139">
        <v>65</v>
      </c>
      <c r="F6" s="139">
        <f>Power!E9</f>
        <v>29.816520554209244</v>
      </c>
      <c r="G6" s="139">
        <v>105</v>
      </c>
      <c r="H6" s="139">
        <f>Power!F9</f>
        <v>54.523438457406883</v>
      </c>
      <c r="I6" s="139">
        <v>130</v>
      </c>
      <c r="J6" s="139">
        <f>Power!G9</f>
        <v>35.469958718433183</v>
      </c>
      <c r="K6" s="139">
        <v>4</v>
      </c>
      <c r="L6" s="139">
        <f>Power!AA9</f>
        <v>2.2830159074144611</v>
      </c>
      <c r="M6" s="139">
        <v>65</v>
      </c>
      <c r="N6" s="139">
        <f>Power!AC9</f>
        <v>23.54450962003143</v>
      </c>
      <c r="O6" s="139">
        <v>13</v>
      </c>
      <c r="P6" s="139">
        <f>Power!AF9</f>
        <v>4.4446190698915524</v>
      </c>
      <c r="Q6" s="139">
        <v>73</v>
      </c>
      <c r="R6" s="139">
        <f>Power!AI9</f>
        <v>21.215342541569864</v>
      </c>
    </row>
    <row r="7" spans="1:33">
      <c r="A7" s="120" t="str">
        <f>Power!A10</f>
        <v>jython</v>
      </c>
      <c r="B7" s="120" t="str">
        <f>Power!B10</f>
        <v>JN</v>
      </c>
      <c r="C7" s="139">
        <v>66.2</v>
      </c>
      <c r="D7" s="139">
        <f>Power!C10</f>
        <v>44.542478282143257</v>
      </c>
      <c r="E7" s="139">
        <v>65</v>
      </c>
      <c r="F7" s="139">
        <f>Power!E10</f>
        <v>25.059751626933824</v>
      </c>
      <c r="G7" s="139">
        <v>105</v>
      </c>
      <c r="H7" s="139">
        <f>Power!F10</f>
        <v>56.130154991433827</v>
      </c>
      <c r="I7" s="139">
        <v>130</v>
      </c>
      <c r="J7" s="139">
        <f>Power!G10</f>
        <v>37.968549519024393</v>
      </c>
      <c r="K7" s="139">
        <v>4</v>
      </c>
      <c r="L7" s="139">
        <f>Power!AA10</f>
        <v>2.369466763654287</v>
      </c>
      <c r="M7" s="139">
        <v>65</v>
      </c>
      <c r="N7" s="139">
        <f>Power!AC10</f>
        <v>19.899171290013417</v>
      </c>
      <c r="O7" s="139">
        <v>13</v>
      </c>
      <c r="P7" s="139">
        <f>Power!AF10</f>
        <v>4.5929945915761925</v>
      </c>
      <c r="Q7" s="139">
        <v>73</v>
      </c>
      <c r="R7" s="139">
        <f>Power!AI10</f>
        <v>26.207222939933192</v>
      </c>
    </row>
    <row r="8" spans="1:33">
      <c r="A8" s="120" t="str">
        <f>Power!A12</f>
        <v>pmd</v>
      </c>
      <c r="B8" s="120" t="str">
        <f>Power!B12</f>
        <v>JN</v>
      </c>
      <c r="C8" s="139">
        <v>66.2</v>
      </c>
      <c r="D8" s="139">
        <f>Power!C12</f>
        <v>42.122013390366298</v>
      </c>
      <c r="E8" s="139">
        <v>65</v>
      </c>
      <c r="F8" s="139">
        <f>Power!E12</f>
        <v>25.794397633434659</v>
      </c>
      <c r="G8" s="139">
        <v>105</v>
      </c>
      <c r="H8" s="139">
        <f>Power!F12</f>
        <v>58.990621003720882</v>
      </c>
      <c r="I8" s="139">
        <v>130</v>
      </c>
      <c r="J8" s="139">
        <f>Power!G12</f>
        <v>41.280354788382454</v>
      </c>
      <c r="K8" s="139">
        <v>4</v>
      </c>
      <c r="L8" s="139">
        <f>Power!AA12</f>
        <v>2.368714919128768</v>
      </c>
      <c r="M8" s="139">
        <v>65</v>
      </c>
      <c r="N8" s="139">
        <f>Power!AC12</f>
        <v>20.484106997655108</v>
      </c>
      <c r="O8" s="139">
        <v>13</v>
      </c>
      <c r="P8" s="139">
        <f>Power!AF12</f>
        <v>4.7798529090659434</v>
      </c>
      <c r="Q8" s="139">
        <v>73</v>
      </c>
      <c r="R8" s="139">
        <f>Power!AI12</f>
        <v>27.01976764402486</v>
      </c>
      <c r="Z8" s="87"/>
      <c r="AA8" s="87"/>
      <c r="AB8" s="87"/>
      <c r="AC8" s="87"/>
      <c r="AE8" s="87"/>
      <c r="AF8" s="87"/>
      <c r="AG8" s="87"/>
    </row>
    <row r="9" spans="1:33">
      <c r="A9" s="120" t="str">
        <f>Power!A15</f>
        <v>tradebeans</v>
      </c>
      <c r="B9" s="120" t="str">
        <f>Power!B15</f>
        <v>JN</v>
      </c>
      <c r="C9" s="139">
        <v>66.2</v>
      </c>
      <c r="D9" s="139">
        <f>Power!C15</f>
        <v>43.005275934987417</v>
      </c>
      <c r="E9" s="139">
        <v>65</v>
      </c>
      <c r="F9" s="139">
        <f>Power!E15</f>
        <v>24.264785668722833</v>
      </c>
      <c r="G9" s="139">
        <v>105</v>
      </c>
      <c r="H9" s="139">
        <f>Power!F15</f>
        <v>65.110584082110094</v>
      </c>
      <c r="I9" s="139">
        <v>130</v>
      </c>
      <c r="J9" s="139">
        <f>Power!G15</f>
        <v>51.36284466646984</v>
      </c>
      <c r="K9" s="139">
        <v>4</v>
      </c>
      <c r="L9" s="139">
        <f>Power!AA15</f>
        <v>2.4230858615534308</v>
      </c>
      <c r="M9" s="139">
        <v>65</v>
      </c>
      <c r="N9" s="139">
        <f>Power!AC15</f>
        <v>17.674107001661206</v>
      </c>
      <c r="O9" s="139">
        <v>13</v>
      </c>
      <c r="P9" s="139">
        <f>Power!AF15</f>
        <v>4.943715470162795</v>
      </c>
      <c r="Q9" s="139">
        <v>73</v>
      </c>
      <c r="R9" s="139">
        <f>Power!AI15</f>
        <v>29.228622891096443</v>
      </c>
    </row>
    <row r="10" spans="1:33">
      <c r="A10" s="120" t="str">
        <f>Power!A17</f>
        <v>pjbb2005</v>
      </c>
      <c r="B10" s="120" t="str">
        <f>Power!B17</f>
        <v>JN</v>
      </c>
      <c r="C10" s="139">
        <v>66.2</v>
      </c>
      <c r="D10" s="139">
        <f>Power!C17</f>
        <v>46.211275102637771</v>
      </c>
      <c r="E10" s="139">
        <v>65</v>
      </c>
      <c r="F10" s="139">
        <f>Power!E17</f>
        <v>27.503543098664021</v>
      </c>
      <c r="G10" s="139">
        <v>105</v>
      </c>
      <c r="H10" s="139">
        <f>Power!F17</f>
        <v>57.636700438686994</v>
      </c>
      <c r="I10" s="139">
        <v>130</v>
      </c>
      <c r="J10" s="139">
        <f>Power!G17</f>
        <v>45.578689302755279</v>
      </c>
      <c r="K10" s="139">
        <v>4</v>
      </c>
      <c r="L10" s="139">
        <f>Power!AA17</f>
        <v>2.3719571236923729</v>
      </c>
      <c r="M10" s="139">
        <v>65</v>
      </c>
      <c r="N10" s="139">
        <f>Power!AC17</f>
        <v>21.768214467351761</v>
      </c>
      <c r="O10" s="139">
        <v>13</v>
      </c>
      <c r="P10" s="139">
        <f>Power!AF17</f>
        <v>4.8573154355602597</v>
      </c>
      <c r="Q10" s="139">
        <v>73</v>
      </c>
      <c r="R10" s="139">
        <f>Power!AI17</f>
        <v>25.808998786299131</v>
      </c>
    </row>
    <row r="11" spans="1:33">
      <c r="A11" s="120" t="str">
        <f>Power!A18</f>
        <v>_227_mtrt</v>
      </c>
      <c r="B11" s="120" t="str">
        <f>Power!B18</f>
        <v>JN</v>
      </c>
      <c r="C11" s="139">
        <v>66.2</v>
      </c>
      <c r="D11" s="139">
        <f>Power!C18</f>
        <v>48.211821686563312</v>
      </c>
      <c r="E11" s="139">
        <v>65</v>
      </c>
      <c r="F11" s="139">
        <f>Power!E18</f>
        <v>23.373259803502989</v>
      </c>
      <c r="G11" s="139">
        <v>105</v>
      </c>
      <c r="H11" s="139">
        <f>Power!F18</f>
        <v>57.821450572746464</v>
      </c>
      <c r="I11" s="139">
        <v>130</v>
      </c>
      <c r="J11" s="139">
        <f>Power!G18</f>
        <v>38.471321218181721</v>
      </c>
      <c r="K11" s="139">
        <v>4</v>
      </c>
      <c r="L11" s="139">
        <f>Power!AA18</f>
        <v>2.3969315690152069</v>
      </c>
      <c r="M11" s="139">
        <v>65</v>
      </c>
      <c r="N11" s="139">
        <f>Power!AC18</f>
        <v>18.010516108931238</v>
      </c>
      <c r="O11" s="139">
        <v>13</v>
      </c>
      <c r="P11" s="139">
        <f>Power!AF18</f>
        <v>4.5765899921854434</v>
      </c>
      <c r="Q11" s="139">
        <v>73</v>
      </c>
      <c r="R11" s="139">
        <f>Power!AI18</f>
        <v>26.127032547486845</v>
      </c>
    </row>
    <row r="12" spans="1:33">
      <c r="A12" s="120" t="str">
        <f>Power!A19</f>
        <v>fop</v>
      </c>
      <c r="B12" s="120" t="str">
        <f>Power!B19</f>
        <v>JN</v>
      </c>
      <c r="C12" s="139">
        <v>66.2</v>
      </c>
      <c r="D12" s="139">
        <f>Power!C19</f>
        <v>43.135969367595521</v>
      </c>
      <c r="E12" s="139">
        <v>65</v>
      </c>
      <c r="F12" s="139">
        <f>Power!E19</f>
        <v>21.417191226505309</v>
      </c>
      <c r="G12" s="139">
        <v>105</v>
      </c>
      <c r="H12" s="139">
        <f>Power!F19</f>
        <v>61.308308731841777</v>
      </c>
      <c r="I12" s="139">
        <v>130</v>
      </c>
      <c r="J12" s="139">
        <f>Power!G19</f>
        <v>40.844450109485848</v>
      </c>
      <c r="K12" s="139">
        <v>4</v>
      </c>
      <c r="L12" s="139">
        <f>Power!AA19</f>
        <v>2.3532594123304662</v>
      </c>
      <c r="M12" s="139">
        <v>65</v>
      </c>
      <c r="N12" s="139">
        <f>Power!AC19</f>
        <v>15.794331300062316</v>
      </c>
      <c r="O12" s="139">
        <v>13</v>
      </c>
      <c r="P12" s="139">
        <f>Power!AF19</f>
        <v>4.7567740829946485</v>
      </c>
      <c r="Q12" s="139">
        <v>73</v>
      </c>
      <c r="R12" s="139">
        <f>Power!AI19</f>
        <v>27.833855363423282</v>
      </c>
    </row>
    <row r="13" spans="1:33">
      <c r="A13" s="120" t="str">
        <f>Power!A20</f>
        <v>luindex</v>
      </c>
      <c r="B13" s="120" t="str">
        <f>Power!B20</f>
        <v>JN</v>
      </c>
      <c r="C13" s="139">
        <v>66.2</v>
      </c>
      <c r="D13" s="139">
        <f>Power!C20</f>
        <v>46.492600668658426</v>
      </c>
      <c r="E13" s="139">
        <v>65</v>
      </c>
      <c r="F13" s="139">
        <f>Power!E20</f>
        <v>27.820371650233568</v>
      </c>
      <c r="G13" s="139">
        <v>105</v>
      </c>
      <c r="H13" s="139">
        <f>Power!F20</f>
        <v>56.11973021854368</v>
      </c>
      <c r="I13" s="139">
        <v>130</v>
      </c>
      <c r="J13" s="139">
        <f>Power!G20</f>
        <v>37.179957825097958</v>
      </c>
      <c r="K13" s="139">
        <v>4</v>
      </c>
      <c r="L13" s="139">
        <f>Power!AA20</f>
        <v>2.3251734786947056</v>
      </c>
      <c r="M13" s="139">
        <v>65</v>
      </c>
      <c r="N13" s="139">
        <f>Power!AC20</f>
        <v>22.141674743222801</v>
      </c>
      <c r="O13" s="139">
        <v>13</v>
      </c>
      <c r="P13" s="139">
        <f>Power!AF20</f>
        <v>4.5517332916701125</v>
      </c>
      <c r="Q13" s="139">
        <v>73</v>
      </c>
      <c r="R13" s="139">
        <f>Power!AI20</f>
        <v>25.658508980705903</v>
      </c>
    </row>
    <row r="14" spans="1:33">
      <c r="A14" s="120" t="str">
        <f>Power!A21</f>
        <v>antlr</v>
      </c>
      <c r="B14" s="120" t="str">
        <f>Power!B21</f>
        <v>JN</v>
      </c>
      <c r="C14" s="139">
        <v>66.2</v>
      </c>
      <c r="D14" s="139">
        <f>Power!C21</f>
        <v>46.776192700115963</v>
      </c>
      <c r="E14" s="139">
        <v>65</v>
      </c>
      <c r="F14" s="139">
        <f>Power!E21</f>
        <v>31.36650163224963</v>
      </c>
      <c r="G14" s="139">
        <v>105</v>
      </c>
      <c r="H14" s="139">
        <f>Power!F21</f>
        <v>63.941321806086279</v>
      </c>
      <c r="I14" s="139">
        <v>130</v>
      </c>
      <c r="J14" s="139">
        <f>Power!G21</f>
        <v>40.204964781346632</v>
      </c>
      <c r="K14" s="139">
        <v>4</v>
      </c>
      <c r="L14" s="139">
        <f>Power!AA21</f>
        <v>2.4002224435928001</v>
      </c>
      <c r="M14" s="139">
        <v>65</v>
      </c>
      <c r="N14" s="139">
        <f>Power!AC21</f>
        <v>24.517059496493989</v>
      </c>
      <c r="O14" s="139">
        <v>13</v>
      </c>
      <c r="P14" s="139">
        <f>Power!AF21</f>
        <v>4.9459688841500462</v>
      </c>
      <c r="Q14" s="139">
        <v>73</v>
      </c>
      <c r="R14" s="139">
        <f>Power!AI21</f>
        <v>29.654067338998058</v>
      </c>
    </row>
    <row r="15" spans="1:33">
      <c r="A15" s="120" t="str">
        <f>Power!A22</f>
        <v>bloat</v>
      </c>
      <c r="B15" s="120" t="str">
        <f>Power!B22</f>
        <v>JN</v>
      </c>
      <c r="C15" s="139">
        <v>66.2</v>
      </c>
      <c r="D15" s="139">
        <f>Power!C22</f>
        <v>46.522938324000393</v>
      </c>
      <c r="E15" s="139">
        <v>65</v>
      </c>
      <c r="F15" s="139">
        <f>Power!E22</f>
        <v>27.416367340273805</v>
      </c>
      <c r="G15" s="139">
        <v>105</v>
      </c>
      <c r="H15" s="139">
        <f>Power!F22</f>
        <v>55.427990176038016</v>
      </c>
      <c r="I15" s="139">
        <v>130</v>
      </c>
      <c r="J15" s="139">
        <f>Power!G22</f>
        <v>36.346281342604883</v>
      </c>
      <c r="K15" s="139">
        <v>4</v>
      </c>
      <c r="L15" s="139">
        <f>Power!AA22</f>
        <v>2.2940776517538688</v>
      </c>
      <c r="M15" s="139">
        <v>65</v>
      </c>
      <c r="N15" s="139">
        <f>Power!AC22</f>
        <v>21.603999737098647</v>
      </c>
      <c r="O15" s="139">
        <v>13</v>
      </c>
      <c r="P15" s="139">
        <f>Power!AF22</f>
        <v>4.3359623004397143</v>
      </c>
      <c r="Q15" s="139">
        <v>73</v>
      </c>
      <c r="R15" s="139">
        <f>Power!AI22</f>
        <v>24.896131430981839</v>
      </c>
    </row>
    <row r="16" spans="1:33">
      <c r="A16" s="120" t="str">
        <f>Power!A23</f>
        <v>_201_compress</v>
      </c>
      <c r="B16" s="120" t="str">
        <f>Power!B23</f>
        <v>JN</v>
      </c>
      <c r="C16" s="139">
        <v>66.2</v>
      </c>
      <c r="D16" s="139">
        <f>Power!C23</f>
        <v>46.90215801411712</v>
      </c>
      <c r="E16" s="139">
        <v>65</v>
      </c>
      <c r="F16" s="139">
        <f>Power!E23</f>
        <v>25.310141208315645</v>
      </c>
      <c r="G16" s="139">
        <v>105</v>
      </c>
      <c r="H16" s="139">
        <f>Power!F23</f>
        <v>49.198246795292775</v>
      </c>
      <c r="I16" s="139">
        <v>130</v>
      </c>
      <c r="J16" s="139">
        <f>Power!G23</f>
        <v>30.609176729816522</v>
      </c>
      <c r="K16" s="139">
        <v>4</v>
      </c>
      <c r="L16" s="139">
        <f>Power!AA23</f>
        <v>2.1755167044812986</v>
      </c>
      <c r="M16" s="139">
        <v>65</v>
      </c>
      <c r="N16" s="139">
        <f>Power!AC23</f>
        <v>20.049833104027567</v>
      </c>
      <c r="O16" s="139">
        <v>13</v>
      </c>
      <c r="P16" s="139">
        <f>Power!AF23</f>
        <v>4.0229204311980862</v>
      </c>
      <c r="Q16" s="139">
        <v>73</v>
      </c>
      <c r="R16" s="139">
        <f>Power!AI23</f>
        <v>20.054043916931608</v>
      </c>
    </row>
    <row r="17" spans="1:18">
      <c r="A17" s="120" t="str">
        <f>Power!A24</f>
        <v>_202_jess</v>
      </c>
      <c r="B17" s="120" t="str">
        <f>Power!B24</f>
        <v>JN</v>
      </c>
      <c r="C17" s="139">
        <v>66.2</v>
      </c>
      <c r="D17" s="139">
        <f>Power!C24</f>
        <v>44.202912054679551</v>
      </c>
      <c r="E17" s="139">
        <v>65</v>
      </c>
      <c r="F17" s="139">
        <f>Power!E24</f>
        <v>26.63981136533404</v>
      </c>
      <c r="G17" s="139">
        <v>105</v>
      </c>
      <c r="H17" s="139">
        <f>Power!F24</f>
        <v>51.458982454813565</v>
      </c>
      <c r="I17" s="139">
        <v>130</v>
      </c>
      <c r="J17" s="139">
        <f>Power!G24</f>
        <v>31.534073961298926</v>
      </c>
      <c r="K17" s="139">
        <v>4</v>
      </c>
      <c r="L17" s="139">
        <f>Power!AA24</f>
        <v>2.2831536599641842</v>
      </c>
      <c r="M17" s="139">
        <v>65</v>
      </c>
      <c r="N17" s="139">
        <f>Power!AC24</f>
        <v>20.921849300887189</v>
      </c>
      <c r="O17" s="139">
        <v>13</v>
      </c>
      <c r="P17" s="139">
        <f>Power!AF24</f>
        <v>4.3138252548656233</v>
      </c>
      <c r="Q17" s="139">
        <v>73</v>
      </c>
      <c r="R17" s="139">
        <f>Power!AI24</f>
        <v>22.740374359420123</v>
      </c>
    </row>
    <row r="18" spans="1:18">
      <c r="A18" s="120" t="str">
        <f>Power!A25</f>
        <v>_209_db</v>
      </c>
      <c r="B18" s="120" t="str">
        <f>Power!B25</f>
        <v>JN</v>
      </c>
      <c r="C18" s="139">
        <v>66.2</v>
      </c>
      <c r="D18" s="139">
        <f>Power!C25</f>
        <v>46.119780882058564</v>
      </c>
      <c r="E18" s="139">
        <v>65</v>
      </c>
      <c r="F18" s="139">
        <f>Power!E25</f>
        <v>25.466034738349386</v>
      </c>
      <c r="G18" s="139">
        <v>105</v>
      </c>
      <c r="H18" s="139">
        <f>Power!F25</f>
        <v>52.210529784875227</v>
      </c>
      <c r="I18" s="139">
        <v>130</v>
      </c>
      <c r="J18" s="139">
        <f>Power!G25</f>
        <v>27.985065242048563</v>
      </c>
      <c r="K18" s="139">
        <v>4</v>
      </c>
      <c r="L18" s="139">
        <f>Power!AA25</f>
        <v>1.9438460062376106</v>
      </c>
      <c r="M18" s="139">
        <v>65</v>
      </c>
      <c r="N18" s="139">
        <f>Power!AC25</f>
        <v>19.994141143697263</v>
      </c>
      <c r="O18" s="139">
        <v>13</v>
      </c>
      <c r="P18" s="139">
        <f>Power!AF25</f>
        <v>3.9065491383635598</v>
      </c>
      <c r="Q18" s="139">
        <v>73</v>
      </c>
      <c r="R18" s="139">
        <f>Power!AI25</f>
        <v>17.180659197748835</v>
      </c>
    </row>
    <row r="19" spans="1:18">
      <c r="A19" s="120" t="str">
        <f>Power!A26</f>
        <v>_213_javac</v>
      </c>
      <c r="B19" s="120" t="str">
        <f>Power!B26</f>
        <v>JN</v>
      </c>
      <c r="C19" s="139">
        <v>66.2</v>
      </c>
      <c r="D19" s="139">
        <f>Power!C26</f>
        <v>42.493117856494905</v>
      </c>
      <c r="E19" s="139">
        <v>65</v>
      </c>
      <c r="F19" s="139">
        <f>Power!E26</f>
        <v>24.880300396493361</v>
      </c>
      <c r="G19" s="139">
        <v>105</v>
      </c>
      <c r="H19" s="139">
        <f>Power!F26</f>
        <v>56.649195338587731</v>
      </c>
      <c r="I19" s="139">
        <v>130</v>
      </c>
      <c r="J19" s="139">
        <f>Power!G26</f>
        <v>35.795788827938566</v>
      </c>
      <c r="K19" s="139">
        <v>4</v>
      </c>
      <c r="L19" s="139">
        <f>Power!AA26</f>
        <v>2.3325193078421727</v>
      </c>
      <c r="M19" s="139">
        <v>65</v>
      </c>
      <c r="N19" s="139">
        <f>Power!AC26</f>
        <v>19.914687073689716</v>
      </c>
      <c r="O19" s="139">
        <v>13</v>
      </c>
      <c r="P19" s="139">
        <f>Power!AF26</f>
        <v>4.5047392546289409</v>
      </c>
      <c r="Q19" s="139">
        <v>73</v>
      </c>
      <c r="R19" s="139">
        <f>Power!AI26</f>
        <v>25.116355854581279</v>
      </c>
    </row>
    <row r="20" spans="1:18">
      <c r="A20" s="120" t="str">
        <f>Power!A27</f>
        <v>_222_mpegaudio</v>
      </c>
      <c r="B20" s="120" t="str">
        <f>Power!B27</f>
        <v>JN</v>
      </c>
      <c r="C20" s="139">
        <v>66.2</v>
      </c>
      <c r="D20" s="139">
        <f>Power!C27</f>
        <v>45.607492396902693</v>
      </c>
      <c r="E20" s="139">
        <v>65</v>
      </c>
      <c r="F20" s="139">
        <f>Power!E27</f>
        <v>29.630965690363695</v>
      </c>
      <c r="G20" s="139">
        <v>105</v>
      </c>
      <c r="H20" s="139">
        <f>Power!F27</f>
        <v>46.80005191558017</v>
      </c>
      <c r="I20" s="139">
        <v>130</v>
      </c>
      <c r="J20" s="139">
        <f>Power!G27</f>
        <v>30.963308753547768</v>
      </c>
      <c r="K20" s="139">
        <v>4</v>
      </c>
      <c r="L20" s="139">
        <f>Power!AA27</f>
        <v>2.2302517415770127</v>
      </c>
      <c r="M20" s="139">
        <v>65</v>
      </c>
      <c r="N20" s="139">
        <f>Power!AC27</f>
        <v>22.653510586173834</v>
      </c>
      <c r="O20" s="139">
        <v>13</v>
      </c>
      <c r="P20" s="139">
        <f>Power!AF27</f>
        <v>4.0689754744625972</v>
      </c>
      <c r="Q20" s="139">
        <v>73</v>
      </c>
      <c r="R20" s="139">
        <f>Power!AI27</f>
        <v>21.229497439480525</v>
      </c>
    </row>
    <row r="21" spans="1:18">
      <c r="A21" s="120" t="str">
        <f>Power!A28</f>
        <v>_228_jack</v>
      </c>
      <c r="B21" s="120" t="str">
        <f>Power!B28</f>
        <v>JN</v>
      </c>
      <c r="C21" s="139">
        <v>66.2</v>
      </c>
      <c r="D21" s="139">
        <f>Power!C28</f>
        <v>44.385704392319703</v>
      </c>
      <c r="E21" s="139">
        <v>65</v>
      </c>
      <c r="F21" s="139">
        <f>Power!E28</f>
        <v>25.189488432698504</v>
      </c>
      <c r="G21" s="139">
        <v>105</v>
      </c>
      <c r="H21" s="139">
        <f>Power!F28</f>
        <v>52.245620534950802</v>
      </c>
      <c r="I21" s="139">
        <v>130</v>
      </c>
      <c r="J21" s="139">
        <f>Power!G28</f>
        <v>32.03482324890296</v>
      </c>
      <c r="K21" s="139">
        <v>4</v>
      </c>
      <c r="L21" s="139">
        <f>Power!AA28</f>
        <v>2.2747534603526001</v>
      </c>
      <c r="M21" s="139">
        <v>65</v>
      </c>
      <c r="N21" s="139">
        <f>Power!AC28</f>
        <v>19.276318448481245</v>
      </c>
      <c r="O21" s="139">
        <v>13</v>
      </c>
      <c r="P21" s="139">
        <f>Power!AF28</f>
        <v>4.4994296711769053</v>
      </c>
      <c r="Q21" s="139">
        <v>73</v>
      </c>
      <c r="R21" s="139">
        <f>Power!AI28</f>
        <v>26.91012655787706</v>
      </c>
    </row>
    <row r="22" spans="1:18">
      <c r="A22" s="120" t="str">
        <f>Power!A8</f>
        <v>eclipse</v>
      </c>
      <c r="B22" s="120" t="str">
        <f>Power!B8</f>
        <v>JS</v>
      </c>
      <c r="C22" s="139">
        <v>66.2</v>
      </c>
      <c r="D22" s="139">
        <f>Power!C8</f>
        <v>42.854334355054313</v>
      </c>
      <c r="E22" s="139">
        <v>65</v>
      </c>
      <c r="F22" s="139">
        <f>Power!E8</f>
        <v>22.813900820181267</v>
      </c>
      <c r="G22" s="139">
        <v>105</v>
      </c>
      <c r="H22" s="139">
        <f>Power!F8</f>
        <v>50.626880759926642</v>
      </c>
      <c r="I22" s="139">
        <v>130</v>
      </c>
      <c r="J22" s="139">
        <f>Power!G8</f>
        <v>33.216103122612026</v>
      </c>
      <c r="K22" s="139">
        <v>4</v>
      </c>
      <c r="L22" s="139">
        <f>Power!AA8</f>
        <v>2.2534701990554749</v>
      </c>
      <c r="M22" s="139">
        <v>65</v>
      </c>
      <c r="N22" s="139">
        <f>Power!AC8</f>
        <v>17.760031642928748</v>
      </c>
      <c r="O22" s="139">
        <v>13</v>
      </c>
      <c r="P22" s="139">
        <f>Power!AF8</f>
        <v>4.4215397901100877</v>
      </c>
      <c r="Q22" s="139">
        <v>73</v>
      </c>
      <c r="R22" s="139">
        <f>Power!AI8</f>
        <v>20.979311865130899</v>
      </c>
    </row>
    <row r="23" spans="1:18">
      <c r="A23" s="120" t="str">
        <f>Power!A11</f>
        <v>lusearch</v>
      </c>
      <c r="B23" s="120" t="str">
        <f>Power!B11</f>
        <v>JS</v>
      </c>
      <c r="C23" s="139">
        <v>66.2</v>
      </c>
      <c r="D23" s="139">
        <f>Power!C11</f>
        <v>44.994486700187139</v>
      </c>
      <c r="E23" s="139">
        <v>65</v>
      </c>
      <c r="F23" s="139">
        <f>Power!E11</f>
        <v>28.114099047640725</v>
      </c>
      <c r="G23" s="139">
        <v>105</v>
      </c>
      <c r="H23" s="139">
        <f>Power!F11</f>
        <v>67.089276596611384</v>
      </c>
      <c r="I23" s="139">
        <v>130</v>
      </c>
      <c r="J23" s="139">
        <f>Power!G11</f>
        <v>71.849242832197802</v>
      </c>
      <c r="K23" s="139">
        <v>4</v>
      </c>
      <c r="L23" s="139">
        <f>Power!AA11</f>
        <v>2.4823648335610122</v>
      </c>
      <c r="M23" s="139">
        <v>65</v>
      </c>
      <c r="N23" s="139">
        <f>Power!AC11</f>
        <v>22.105559926175069</v>
      </c>
      <c r="O23" s="139">
        <v>13</v>
      </c>
      <c r="P23" s="139">
        <f>Power!AF11</f>
        <v>5.4632471698975493</v>
      </c>
      <c r="Q23" s="139">
        <v>73</v>
      </c>
      <c r="R23" s="139">
        <f>Power!AI11</f>
        <v>32.040057639599851</v>
      </c>
    </row>
    <row r="24" spans="1:18">
      <c r="A24" s="120" t="str">
        <f>Power!A13</f>
        <v>sunflow</v>
      </c>
      <c r="B24" s="120" t="str">
        <f>Power!B13</f>
        <v>JS</v>
      </c>
      <c r="C24" s="139">
        <v>66.2</v>
      </c>
      <c r="D24" s="139">
        <f>Power!C13</f>
        <v>45.767054804053537</v>
      </c>
      <c r="E24" s="139">
        <v>65</v>
      </c>
      <c r="F24" s="139">
        <f>Power!E13</f>
        <v>28.854425224750877</v>
      </c>
      <c r="G24" s="139">
        <v>105</v>
      </c>
      <c r="H24" s="139">
        <f>Power!F13</f>
        <v>74.197560166312783</v>
      </c>
      <c r="I24" s="139">
        <v>130</v>
      </c>
      <c r="J24" s="139">
        <f>Power!G13</f>
        <v>86.949066290319749</v>
      </c>
      <c r="K24" s="139">
        <v>4</v>
      </c>
      <c r="L24" s="139">
        <f>Power!AA13</f>
        <v>2.552799505267052</v>
      </c>
      <c r="M24" s="139">
        <v>65</v>
      </c>
      <c r="N24" s="139">
        <f>Power!AC13</f>
        <v>22.804186612189305</v>
      </c>
      <c r="O24" s="139">
        <v>13</v>
      </c>
      <c r="P24" s="139">
        <f>Power!AF13</f>
        <v>5.6226385165276227</v>
      </c>
      <c r="Q24" s="139">
        <v>73</v>
      </c>
      <c r="R24" s="139">
        <f>Power!AI13</f>
        <v>36.801326801390687</v>
      </c>
    </row>
    <row r="25" spans="1:18">
      <c r="A25" s="120" t="str">
        <f>Power!A14</f>
        <v>tomcat</v>
      </c>
      <c r="B25" s="120" t="str">
        <f>Power!B14</f>
        <v>JS</v>
      </c>
      <c r="C25" s="139">
        <v>66.2</v>
      </c>
      <c r="D25" s="139">
        <f>Power!C14</f>
        <v>50.040846893625933</v>
      </c>
      <c r="E25" s="139">
        <v>65</v>
      </c>
      <c r="F25" s="139">
        <f>Power!E14</f>
        <v>32.288205790540729</v>
      </c>
      <c r="G25" s="139">
        <v>105</v>
      </c>
      <c r="H25" s="139">
        <f>Power!F14</f>
        <v>59.981863851217369</v>
      </c>
      <c r="I25" s="139">
        <v>130</v>
      </c>
      <c r="J25" s="139">
        <f>Power!G14</f>
        <v>49.183300831352696</v>
      </c>
      <c r="K25" s="139">
        <v>4</v>
      </c>
      <c r="L25" s="139">
        <f>Power!AA14</f>
        <v>2.2950206546862972</v>
      </c>
      <c r="M25" s="139">
        <v>65</v>
      </c>
      <c r="N25" s="139">
        <f>Power!AC14</f>
        <v>26.757303767103469</v>
      </c>
      <c r="O25" s="139">
        <v>13</v>
      </c>
      <c r="P25" s="139">
        <f>Power!AF14</f>
        <v>4.8467904512828612</v>
      </c>
      <c r="Q25" s="139">
        <v>73</v>
      </c>
      <c r="R25" s="139">
        <f>Power!AI14</f>
        <v>25.40898115835838</v>
      </c>
    </row>
    <row r="26" spans="1:18">
      <c r="A26" s="120" t="str">
        <f>Power!A16</f>
        <v>xalan</v>
      </c>
      <c r="B26" s="120" t="str">
        <f>Power!B16</f>
        <v>JS</v>
      </c>
      <c r="C26" s="139">
        <v>66.2</v>
      </c>
      <c r="D26" s="139">
        <f>Power!C16</f>
        <v>44.680482247267143</v>
      </c>
      <c r="E26" s="139">
        <v>65</v>
      </c>
      <c r="F26" s="139">
        <f>Power!E16</f>
        <v>30.193792774193302</v>
      </c>
      <c r="G26" s="139">
        <v>105</v>
      </c>
      <c r="H26" s="139">
        <f>Power!F16</f>
        <v>71.195587614120242</v>
      </c>
      <c r="I26" s="139">
        <v>130</v>
      </c>
      <c r="J26" s="139">
        <f>Power!G16</f>
        <v>72.554248545841602</v>
      </c>
      <c r="K26" s="139">
        <v>4</v>
      </c>
      <c r="L26" s="139">
        <f>Power!AA16</f>
        <v>2.4152595137797981</v>
      </c>
      <c r="M26" s="139">
        <v>65</v>
      </c>
      <c r="N26" s="139">
        <f>Power!AC16</f>
        <v>23.548213628852761</v>
      </c>
      <c r="O26" s="139">
        <v>13</v>
      </c>
      <c r="P26" s="139">
        <f>Power!AF16</f>
        <v>5.3466558221650482</v>
      </c>
      <c r="Q26" s="139">
        <v>73</v>
      </c>
      <c r="R26" s="139">
        <f>Power!AI16</f>
        <v>32.371930169492842</v>
      </c>
    </row>
    <row r="27" spans="1:18">
      <c r="A27" s="120" t="str">
        <f>Power!A29</f>
        <v>400.perlbench</v>
      </c>
      <c r="B27" s="120" t="str">
        <f>Power!B29</f>
        <v>NN</v>
      </c>
      <c r="C27" s="139">
        <v>66.2</v>
      </c>
      <c r="D27" s="139">
        <f>Power!C29</f>
        <v>43.254262840000003</v>
      </c>
      <c r="E27" s="139">
        <v>65</v>
      </c>
      <c r="F27" s="139">
        <f>Power!E29</f>
        <v>23.558018969999999</v>
      </c>
      <c r="G27" s="139">
        <v>105</v>
      </c>
      <c r="H27" s="139">
        <f>Power!F29</f>
        <v>47.05970636</v>
      </c>
      <c r="I27" s="139">
        <v>130</v>
      </c>
      <c r="J27" s="139">
        <f>Power!G29</f>
        <v>28.995974220000001</v>
      </c>
      <c r="K27" s="139">
        <v>4</v>
      </c>
      <c r="L27" s="139">
        <f>Power!AA29</f>
        <v>2.3368615309999998</v>
      </c>
      <c r="M27" s="139">
        <v>65</v>
      </c>
      <c r="N27" s="139">
        <f>Power!AC29</f>
        <v>18.492717729999999</v>
      </c>
      <c r="O27" s="139">
        <v>13</v>
      </c>
      <c r="P27" s="139">
        <f>Power!AF29</f>
        <v>3.6986314939999998</v>
      </c>
      <c r="Q27" s="139">
        <v>73</v>
      </c>
      <c r="R27" s="139">
        <f>Power!AI29</f>
        <v>20.782000239999999</v>
      </c>
    </row>
    <row r="28" spans="1:18">
      <c r="A28" s="120" t="str">
        <f>Power!A30</f>
        <v>401.bzip2</v>
      </c>
      <c r="B28" s="120" t="str">
        <f>Power!B30</f>
        <v>NN</v>
      </c>
      <c r="C28" s="139">
        <v>66.2</v>
      </c>
      <c r="D28" s="139">
        <f>Power!C30</f>
        <v>41.712426960000002</v>
      </c>
      <c r="E28" s="139">
        <v>65</v>
      </c>
      <c r="F28" s="139">
        <f>Power!E30</f>
        <v>23.533023579999998</v>
      </c>
      <c r="G28" s="139">
        <v>105</v>
      </c>
      <c r="H28" s="139">
        <f>Power!F30</f>
        <v>47.641347060000001</v>
      </c>
      <c r="I28" s="139">
        <v>130</v>
      </c>
      <c r="J28" s="139">
        <f>Power!G30</f>
        <v>28.679867860000002</v>
      </c>
      <c r="K28" s="139">
        <v>4</v>
      </c>
      <c r="L28" s="139">
        <f>Power!AA30</f>
        <v>2.1927137430000001</v>
      </c>
      <c r="M28" s="139">
        <v>65</v>
      </c>
      <c r="N28" s="139">
        <f>Power!AC30</f>
        <v>18.592587600000002</v>
      </c>
      <c r="O28" s="139">
        <v>13</v>
      </c>
      <c r="P28" s="139">
        <f>Power!AF30</f>
        <v>3.6100173880000002</v>
      </c>
      <c r="Q28" s="139">
        <v>73</v>
      </c>
      <c r="R28" s="139">
        <f>Power!AI30</f>
        <v>19.71899019</v>
      </c>
    </row>
    <row r="29" spans="1:18">
      <c r="A29" s="120" t="str">
        <f>Power!A31</f>
        <v>403.gcc</v>
      </c>
      <c r="B29" s="120" t="str">
        <f>Power!B31</f>
        <v>NN</v>
      </c>
      <c r="C29" s="139">
        <v>66.2</v>
      </c>
      <c r="D29" s="139">
        <f>Power!C31</f>
        <v>39.413116979999998</v>
      </c>
      <c r="E29" s="139">
        <v>65</v>
      </c>
      <c r="F29" s="139">
        <f>Power!E31</f>
        <v>23.657438330000002</v>
      </c>
      <c r="G29" s="139">
        <v>105</v>
      </c>
      <c r="H29" s="139">
        <f>Power!F31</f>
        <v>49.837547370000003</v>
      </c>
      <c r="I29" s="139">
        <v>130</v>
      </c>
      <c r="J29" s="139">
        <f>Power!G31</f>
        <v>26.069595530000001</v>
      </c>
      <c r="K29" s="139">
        <v>4</v>
      </c>
      <c r="L29" s="139">
        <f>Power!AA31</f>
        <v>2.2859204790000001</v>
      </c>
      <c r="M29" s="139">
        <v>65</v>
      </c>
      <c r="N29" s="139">
        <f>Power!AC31</f>
        <v>18.427874679999999</v>
      </c>
      <c r="O29" s="139">
        <v>13</v>
      </c>
      <c r="P29" s="139">
        <f>Power!AF31</f>
        <v>3.6877667669999998</v>
      </c>
      <c r="Q29" s="139">
        <v>73</v>
      </c>
      <c r="R29" s="139">
        <f>Power!AI31</f>
        <v>18.205229809999999</v>
      </c>
    </row>
    <row r="30" spans="1:18">
      <c r="A30" s="120" t="str">
        <f>Power!A32</f>
        <v>429.mcf</v>
      </c>
      <c r="B30" s="120" t="str">
        <f>Power!B32</f>
        <v>NN</v>
      </c>
      <c r="C30" s="139">
        <v>66.2</v>
      </c>
      <c r="D30" s="139">
        <f>Power!C32</f>
        <v>41.783059530000003</v>
      </c>
      <c r="E30" s="139">
        <v>65</v>
      </c>
      <c r="F30" s="139">
        <f>Power!E32</f>
        <v>24.643698449999999</v>
      </c>
      <c r="G30" s="139">
        <v>105</v>
      </c>
      <c r="H30" s="139">
        <f>Power!F32</f>
        <v>54.35244891</v>
      </c>
      <c r="I30" s="139">
        <v>130</v>
      </c>
      <c r="J30" s="139">
        <f>Power!G32</f>
        <v>24.396019849999998</v>
      </c>
      <c r="K30" s="139">
        <v>4</v>
      </c>
      <c r="L30" s="139">
        <f>Power!AA32</f>
        <v>1.97519168</v>
      </c>
      <c r="M30" s="139">
        <v>65</v>
      </c>
      <c r="N30" s="139">
        <f>Power!AC32</f>
        <v>19.125389200000001</v>
      </c>
      <c r="O30" s="139">
        <v>13</v>
      </c>
      <c r="P30" s="139">
        <f>Power!AF32</f>
        <v>3.4400295609999998</v>
      </c>
      <c r="Q30" s="139">
        <v>73</v>
      </c>
      <c r="R30" s="139">
        <f>Power!AI32</f>
        <v>17.19260834</v>
      </c>
    </row>
    <row r="31" spans="1:18">
      <c r="A31" s="120" t="str">
        <f>Power!A33</f>
        <v>445.gobmk</v>
      </c>
      <c r="B31" s="120" t="str">
        <f>Power!B33</f>
        <v>NN</v>
      </c>
      <c r="C31" s="139">
        <v>66.2</v>
      </c>
      <c r="D31" s="139">
        <f>Power!C33</f>
        <v>39.595429510000002</v>
      </c>
      <c r="E31" s="139">
        <v>65</v>
      </c>
      <c r="F31" s="139">
        <f>Power!E33</f>
        <v>22.702055120000001</v>
      </c>
      <c r="G31" s="139">
        <v>105</v>
      </c>
      <c r="H31" s="139">
        <f>Power!F33</f>
        <v>46.056357120000001</v>
      </c>
      <c r="I31" s="139">
        <v>130</v>
      </c>
      <c r="J31" s="139">
        <f>Power!G33</f>
        <v>27.589849059999999</v>
      </c>
      <c r="K31" s="139">
        <v>4</v>
      </c>
      <c r="L31" s="139">
        <f>Power!AA33</f>
        <v>2.2871291399999998</v>
      </c>
      <c r="M31" s="139">
        <v>65</v>
      </c>
      <c r="N31" s="139">
        <f>Power!AC33</f>
        <v>17.839976750000002</v>
      </c>
      <c r="O31" s="139">
        <v>13</v>
      </c>
      <c r="P31" s="139">
        <f>Power!AF33</f>
        <v>3.6401540020000001</v>
      </c>
      <c r="Q31" s="139">
        <v>73</v>
      </c>
      <c r="R31" s="139">
        <f>Power!AI33</f>
        <v>20.032562070000001</v>
      </c>
    </row>
    <row r="32" spans="1:18">
      <c r="A32" s="120" t="str">
        <f>Power!A34</f>
        <v>456.hmmer</v>
      </c>
      <c r="B32" s="120" t="str">
        <f>Power!B34</f>
        <v>NN</v>
      </c>
      <c r="C32" s="139">
        <v>66.2</v>
      </c>
      <c r="D32" s="139">
        <f>Power!C34</f>
        <v>47.929608080000001</v>
      </c>
      <c r="E32" s="139">
        <v>65</v>
      </c>
      <c r="F32" s="139">
        <f>Power!E34</f>
        <v>23.859530490000001</v>
      </c>
      <c r="G32" s="139">
        <v>105</v>
      </c>
      <c r="H32" s="139">
        <f>Power!F34</f>
        <v>46.981538</v>
      </c>
      <c r="I32" s="139">
        <v>130</v>
      </c>
      <c r="J32" s="139">
        <f>Power!G34</f>
        <v>28.587378319999999</v>
      </c>
      <c r="K32" s="139">
        <v>4</v>
      </c>
      <c r="L32" s="139">
        <f>Power!AA34</f>
        <v>2.481504208</v>
      </c>
      <c r="M32" s="139">
        <v>65</v>
      </c>
      <c r="N32" s="139">
        <f>Power!AC34</f>
        <v>19.077036759999999</v>
      </c>
      <c r="O32" s="139">
        <v>13</v>
      </c>
      <c r="P32" s="139">
        <f>Power!AF34</f>
        <v>3.831418293</v>
      </c>
      <c r="Q32" s="139">
        <v>73</v>
      </c>
      <c r="R32" s="139">
        <f>Power!AI34</f>
        <v>20.60572415</v>
      </c>
    </row>
    <row r="33" spans="1:21">
      <c r="A33" s="120" t="str">
        <f>Power!A35</f>
        <v>458.sjeng</v>
      </c>
      <c r="B33" s="120" t="str">
        <f>Power!B35</f>
        <v>NN</v>
      </c>
      <c r="C33" s="139">
        <v>66.2</v>
      </c>
      <c r="D33" s="139">
        <f>Power!C35</f>
        <v>41.009239819999998</v>
      </c>
      <c r="E33" s="139">
        <v>65</v>
      </c>
      <c r="F33" s="139">
        <f>Power!E35</f>
        <v>22.50744246</v>
      </c>
      <c r="G33" s="139">
        <v>105</v>
      </c>
      <c r="H33" s="139">
        <f>Power!F35</f>
        <v>46.68804342</v>
      </c>
      <c r="I33" s="139">
        <v>130</v>
      </c>
      <c r="J33" s="139">
        <f>Power!G35</f>
        <v>28.44928874</v>
      </c>
      <c r="K33" s="139">
        <v>4</v>
      </c>
      <c r="L33" s="139">
        <f>Power!AA35</f>
        <v>2.2849708180000001</v>
      </c>
      <c r="M33" s="139">
        <v>65</v>
      </c>
      <c r="N33" s="139">
        <f>Power!AC35</f>
        <v>17.993182010000002</v>
      </c>
      <c r="O33" s="139">
        <v>13</v>
      </c>
      <c r="P33" s="139">
        <f>Power!AF35</f>
        <v>3.6289642049999999</v>
      </c>
      <c r="Q33" s="139">
        <v>73</v>
      </c>
      <c r="R33" s="139">
        <f>Power!AI35</f>
        <v>20.339878420000002</v>
      </c>
    </row>
    <row r="34" spans="1:21">
      <c r="A34" s="120" t="str">
        <f>Power!A36</f>
        <v>462.libquantum</v>
      </c>
      <c r="B34" s="120" t="str">
        <f>Power!B36</f>
        <v>NN</v>
      </c>
      <c r="C34" s="139">
        <v>66.2</v>
      </c>
      <c r="D34" s="139">
        <f>Power!C36</f>
        <v>45.479859060000003</v>
      </c>
      <c r="E34" s="139">
        <v>65</v>
      </c>
      <c r="F34" s="139">
        <f>Power!E36</f>
        <v>25.998386369999999</v>
      </c>
      <c r="G34" s="139">
        <v>105</v>
      </c>
      <c r="H34" s="139">
        <f>Power!F36</f>
        <v>55.176906170000002</v>
      </c>
      <c r="I34" s="139">
        <v>130</v>
      </c>
      <c r="J34" s="139">
        <f>Power!G36</f>
        <v>25.684906909999999</v>
      </c>
      <c r="K34" s="139">
        <v>4</v>
      </c>
      <c r="L34" s="139">
        <f>Power!AA36</f>
        <v>2.4472205300000001</v>
      </c>
      <c r="M34" s="139">
        <v>65</v>
      </c>
      <c r="N34" s="139">
        <f>Power!AC36</f>
        <v>20.4588714</v>
      </c>
      <c r="O34" s="139">
        <v>13</v>
      </c>
      <c r="P34" s="139">
        <f>Power!AF36</f>
        <v>3.841340497</v>
      </c>
      <c r="Q34" s="139">
        <v>73</v>
      </c>
      <c r="R34" s="139">
        <f>Power!AI36</f>
        <v>19.381188640000001</v>
      </c>
    </row>
    <row r="35" spans="1:21">
      <c r="A35" s="120" t="str">
        <f>Power!A37</f>
        <v>464.h264ref</v>
      </c>
      <c r="B35" s="120" t="str">
        <f>Power!B37</f>
        <v>NN</v>
      </c>
      <c r="C35" s="139">
        <v>66.2</v>
      </c>
      <c r="D35" s="139">
        <f>Power!C37</f>
        <v>43.985211550000002</v>
      </c>
      <c r="E35" s="139">
        <v>65</v>
      </c>
      <c r="F35" s="139">
        <f>Power!E37</f>
        <v>22.6815794</v>
      </c>
      <c r="G35" s="139">
        <v>105</v>
      </c>
      <c r="H35" s="139">
        <f>Power!F37</f>
        <v>46.449917769999999</v>
      </c>
      <c r="I35" s="139">
        <v>130</v>
      </c>
      <c r="J35" s="139">
        <f>Power!G37</f>
        <v>26.618732250000001</v>
      </c>
      <c r="K35" s="139">
        <v>4</v>
      </c>
      <c r="L35" s="139">
        <f>Power!AA37</f>
        <v>2.295551664</v>
      </c>
      <c r="M35" s="139">
        <v>65</v>
      </c>
      <c r="N35" s="139">
        <f>Power!AC37</f>
        <v>17.843217450000001</v>
      </c>
      <c r="O35" s="139">
        <v>13</v>
      </c>
      <c r="P35" s="139">
        <f>Power!AF37</f>
        <v>3.6468807879999998</v>
      </c>
      <c r="Q35" s="139">
        <v>73</v>
      </c>
      <c r="R35" s="139">
        <f>Power!AI37</f>
        <v>20.347302119999998</v>
      </c>
    </row>
    <row r="36" spans="1:21">
      <c r="A36" s="120" t="str">
        <f>Power!A38</f>
        <v>471.omnetpp</v>
      </c>
      <c r="B36" s="120" t="str">
        <f>Power!B38</f>
        <v>NN</v>
      </c>
      <c r="C36" s="139">
        <v>66.2</v>
      </c>
      <c r="D36" s="139">
        <f>Power!C38</f>
        <v>41.126982820000002</v>
      </c>
      <c r="E36" s="139">
        <v>65</v>
      </c>
      <c r="F36" s="139">
        <f>Power!E38</f>
        <v>23.218173109999999</v>
      </c>
      <c r="G36" s="139">
        <v>105</v>
      </c>
      <c r="H36" s="139">
        <f>Power!F38</f>
        <v>53.286474169999998</v>
      </c>
      <c r="I36" s="139">
        <v>130</v>
      </c>
      <c r="J36" s="139">
        <f>Power!G38</f>
        <v>23.401623919999999</v>
      </c>
      <c r="K36" s="139">
        <v>4</v>
      </c>
      <c r="L36" s="139">
        <f>Power!AA38</f>
        <v>2.0744736480000001</v>
      </c>
      <c r="M36" s="139">
        <v>65</v>
      </c>
      <c r="N36" s="139">
        <f>Power!AC38</f>
        <v>18.173980700000001</v>
      </c>
      <c r="O36" s="139">
        <v>13</v>
      </c>
      <c r="P36" s="139">
        <f>Power!AF38</f>
        <v>3.526789484</v>
      </c>
      <c r="Q36" s="139">
        <v>73</v>
      </c>
      <c r="R36" s="139">
        <f>Power!AI38</f>
        <v>16.54166236</v>
      </c>
    </row>
    <row r="37" spans="1:21">
      <c r="A37" s="120" t="str">
        <f>Power!A39</f>
        <v>473.astar</v>
      </c>
      <c r="B37" s="120" t="str">
        <f>Power!B39</f>
        <v>NN</v>
      </c>
      <c r="C37" s="139">
        <v>66.2</v>
      </c>
      <c r="D37" s="139">
        <f>Power!C39</f>
        <v>40.881745469999998</v>
      </c>
      <c r="E37" s="139">
        <v>65</v>
      </c>
      <c r="F37" s="139">
        <f>Power!E39</f>
        <v>23.846511270000001</v>
      </c>
      <c r="G37" s="139">
        <v>105</v>
      </c>
      <c r="H37" s="139">
        <f>Power!F39</f>
        <v>50.329402809999998</v>
      </c>
      <c r="I37" s="139">
        <v>130</v>
      </c>
      <c r="J37" s="139">
        <f>Power!G39</f>
        <v>28.604556420000002</v>
      </c>
      <c r="K37" s="139">
        <v>4</v>
      </c>
      <c r="L37" s="139">
        <f>Power!AA39</f>
        <v>2.1554438290000002</v>
      </c>
      <c r="M37" s="139">
        <v>65</v>
      </c>
      <c r="N37" s="139">
        <f>Power!AC39</f>
        <v>18.765011090000002</v>
      </c>
      <c r="O37" s="139">
        <v>13</v>
      </c>
      <c r="P37" s="139">
        <f>Power!AF39</f>
        <v>3.5858617480000001</v>
      </c>
      <c r="Q37" s="139">
        <v>73</v>
      </c>
      <c r="R37" s="139">
        <f>Power!AI39</f>
        <v>19.427840060000001</v>
      </c>
    </row>
    <row r="38" spans="1:21">
      <c r="A38" s="120" t="str">
        <f>Power!A40</f>
        <v>483.xalancbmk</v>
      </c>
      <c r="B38" s="120" t="str">
        <f>Power!B40</f>
        <v>NN</v>
      </c>
      <c r="C38" s="139">
        <v>66.2</v>
      </c>
      <c r="D38" s="139">
        <f>Power!C40</f>
        <v>42.99892028</v>
      </c>
      <c r="E38" s="139">
        <v>65</v>
      </c>
      <c r="F38" s="139">
        <f>Power!E40</f>
        <v>24.250578149999999</v>
      </c>
      <c r="G38" s="139">
        <v>105</v>
      </c>
      <c r="H38" s="139">
        <f>Power!F40</f>
        <v>51.120236380000001</v>
      </c>
      <c r="I38" s="139">
        <v>130</v>
      </c>
      <c r="J38" s="139">
        <f>Power!G40</f>
        <v>25.575850710000001</v>
      </c>
      <c r="K38" s="139">
        <v>4</v>
      </c>
      <c r="L38" s="139">
        <f>Power!AA40</f>
        <v>2.2220807489999999</v>
      </c>
      <c r="M38" s="139">
        <v>65</v>
      </c>
      <c r="N38" s="139">
        <f>Power!AC40</f>
        <v>19.09937605</v>
      </c>
      <c r="O38" s="139">
        <v>13</v>
      </c>
      <c r="P38" s="139">
        <f>Power!AF40</f>
        <v>3.6115016980000001</v>
      </c>
      <c r="Q38" s="139">
        <v>73</v>
      </c>
      <c r="R38" s="139">
        <f>Power!AI40</f>
        <v>18.14759617</v>
      </c>
    </row>
    <row r="39" spans="1:21">
      <c r="A39" s="120" t="str">
        <f>Power!A41</f>
        <v>416.gamess</v>
      </c>
      <c r="B39" s="120" t="str">
        <f>Power!B41</f>
        <v>NN</v>
      </c>
      <c r="C39" s="139">
        <v>66.2</v>
      </c>
      <c r="D39" s="139">
        <f>Power!C41</f>
        <v>44.91958064</v>
      </c>
      <c r="E39" s="139">
        <v>65</v>
      </c>
      <c r="F39" s="139">
        <f>Power!E41</f>
        <v>23.20271928</v>
      </c>
      <c r="G39" s="139">
        <v>105</v>
      </c>
      <c r="H39" s="139">
        <f>Power!F41</f>
        <v>46.560182840000003</v>
      </c>
      <c r="I39" s="139">
        <v>130</v>
      </c>
      <c r="J39" s="139">
        <f>Power!G41</f>
        <v>28.758404460000001</v>
      </c>
      <c r="K39" s="139">
        <v>4</v>
      </c>
      <c r="L39" s="139">
        <f>Power!AA41</f>
        <v>2.1676966050000002</v>
      </c>
      <c r="M39" s="139">
        <v>65</v>
      </c>
      <c r="N39" s="139">
        <f>Power!AC41</f>
        <v>18.516490170000001</v>
      </c>
      <c r="O39" s="139">
        <v>13</v>
      </c>
      <c r="P39" s="139">
        <f>Power!AF41</f>
        <v>3.5033268670000002</v>
      </c>
      <c r="Q39" s="139">
        <v>73</v>
      </c>
      <c r="R39" s="139">
        <f>Power!AI41</f>
        <v>21.73543823</v>
      </c>
    </row>
    <row r="40" spans="1:21">
      <c r="A40" s="120" t="str">
        <f>Power!A42</f>
        <v>433.milc</v>
      </c>
      <c r="B40" s="120" t="str">
        <f>Power!B42</f>
        <v>NN</v>
      </c>
      <c r="C40" s="139">
        <v>66.2</v>
      </c>
      <c r="D40" s="139">
        <f>Power!C42</f>
        <v>41.822542679999998</v>
      </c>
      <c r="E40" s="139">
        <v>65</v>
      </c>
      <c r="F40" s="139">
        <f>Power!E42</f>
        <v>26.465758109999999</v>
      </c>
      <c r="G40" s="139">
        <v>105</v>
      </c>
      <c r="H40" s="139">
        <f>Power!F42</f>
        <v>57.376869630000002</v>
      </c>
      <c r="I40" s="139">
        <v>130</v>
      </c>
      <c r="J40" s="139">
        <f>Power!G42</f>
        <v>28.662396650000002</v>
      </c>
      <c r="K40" s="139">
        <v>4</v>
      </c>
      <c r="L40" s="139">
        <f>Power!AA42</f>
        <v>2.4468772159999999</v>
      </c>
      <c r="M40" s="139">
        <v>65</v>
      </c>
      <c r="N40" s="139">
        <f>Power!AC42</f>
        <v>20.699860040000001</v>
      </c>
      <c r="O40" s="139">
        <v>13</v>
      </c>
      <c r="P40" s="139">
        <f>Power!AF42</f>
        <v>3.8616440160000001</v>
      </c>
      <c r="Q40" s="139">
        <v>73</v>
      </c>
      <c r="R40" s="139">
        <f>Power!AI42</f>
        <v>19.996444180000001</v>
      </c>
    </row>
    <row r="41" spans="1:21">
      <c r="A41" s="120" t="str">
        <f>Power!A43</f>
        <v>434.zeusmp</v>
      </c>
      <c r="B41" s="120" t="str">
        <f>Power!B43</f>
        <v>NN</v>
      </c>
      <c r="C41" s="139">
        <v>66.2</v>
      </c>
      <c r="D41" s="139">
        <f>Power!C43</f>
        <v>38.905817020000001</v>
      </c>
      <c r="E41" s="139">
        <v>65</v>
      </c>
      <c r="F41" s="139">
        <f>Power!E43</f>
        <v>24.178159770000001</v>
      </c>
      <c r="G41" s="139">
        <v>105</v>
      </c>
      <c r="H41" s="139">
        <f>Power!F43</f>
        <v>51.759718030000002</v>
      </c>
      <c r="I41" s="139">
        <v>130</v>
      </c>
      <c r="J41" s="139">
        <f>Power!G43</f>
        <v>25.55438573</v>
      </c>
      <c r="K41" s="139">
        <v>4</v>
      </c>
      <c r="L41" s="139">
        <f>Power!AA43</f>
        <v>2.1142235230000002</v>
      </c>
      <c r="M41" s="139">
        <v>65</v>
      </c>
      <c r="N41" s="139">
        <f>Power!AC43</f>
        <v>19.742615310000001</v>
      </c>
      <c r="O41" s="139">
        <v>13</v>
      </c>
      <c r="P41" s="139">
        <f>Power!AF43</f>
        <v>3.4845310010000001</v>
      </c>
      <c r="Q41" s="139">
        <v>73</v>
      </c>
      <c r="R41" s="139">
        <f>Power!AI43</f>
        <v>19.040549599999999</v>
      </c>
      <c r="T41" s="139"/>
      <c r="U41" s="139"/>
    </row>
    <row r="42" spans="1:21">
      <c r="A42" s="120" t="str">
        <f>Power!A44</f>
        <v>435.gromacs</v>
      </c>
      <c r="B42" s="120" t="str">
        <f>Power!B44</f>
        <v>NN</v>
      </c>
      <c r="C42" s="139">
        <v>66.2</v>
      </c>
      <c r="D42" s="139">
        <f>Power!C44</f>
        <v>44.357851359999998</v>
      </c>
      <c r="E42" s="139">
        <v>65</v>
      </c>
      <c r="F42" s="139">
        <f>Power!E44</f>
        <v>24.301480869999999</v>
      </c>
      <c r="G42" s="139">
        <v>105</v>
      </c>
      <c r="H42" s="139">
        <f>Power!F44</f>
        <v>48.333879439999997</v>
      </c>
      <c r="I42" s="139">
        <v>130</v>
      </c>
      <c r="J42" s="139">
        <f>Power!G44</f>
        <v>27.940406679999999</v>
      </c>
      <c r="K42" s="139">
        <v>4</v>
      </c>
      <c r="L42" s="139">
        <f>Power!AA44</f>
        <v>2.3039634740000001</v>
      </c>
      <c r="M42" s="139">
        <v>65</v>
      </c>
      <c r="N42" s="139">
        <f>Power!AC44</f>
        <v>19.19515178</v>
      </c>
      <c r="O42" s="139">
        <v>13</v>
      </c>
      <c r="P42" s="139">
        <f>Power!AF44</f>
        <v>3.6454598250000001</v>
      </c>
      <c r="Q42" s="139">
        <v>73</v>
      </c>
      <c r="R42" s="139">
        <f>Power!AI44</f>
        <v>20.767278430000001</v>
      </c>
      <c r="T42" s="139"/>
      <c r="U42" s="139"/>
    </row>
    <row r="43" spans="1:21">
      <c r="A43" s="120" t="str">
        <f>Power!A45</f>
        <v>436.cactusADM</v>
      </c>
      <c r="B43" s="120" t="str">
        <f>Power!B45</f>
        <v>NN</v>
      </c>
      <c r="C43" s="139">
        <v>66.2</v>
      </c>
      <c r="D43" s="139">
        <f>Power!C45</f>
        <v>38.766321310000002</v>
      </c>
      <c r="E43" s="139">
        <v>65</v>
      </c>
      <c r="F43" s="139">
        <f>Power!E45</f>
        <v>25.27277256</v>
      </c>
      <c r="G43" s="139">
        <v>105</v>
      </c>
      <c r="H43" s="139">
        <f>Power!F45</f>
        <v>52.84859865</v>
      </c>
      <c r="I43" s="139">
        <v>130</v>
      </c>
      <c r="J43" s="139">
        <f>Power!G45</f>
        <v>25.28362984</v>
      </c>
      <c r="K43" s="139">
        <v>4</v>
      </c>
      <c r="L43" s="139">
        <f>Power!AA45</f>
        <v>2.1234065040000001</v>
      </c>
      <c r="M43" s="139">
        <v>65</v>
      </c>
      <c r="N43" s="139">
        <f>Power!AC45</f>
        <v>19.874582329999999</v>
      </c>
      <c r="O43" s="139">
        <v>13</v>
      </c>
      <c r="P43" s="139">
        <f>Power!AF45</f>
        <v>3.4815067709999998</v>
      </c>
      <c r="Q43" s="139">
        <v>73</v>
      </c>
      <c r="R43" s="139">
        <f>Power!AI45</f>
        <v>18.411586190000001</v>
      </c>
    </row>
    <row r="44" spans="1:21">
      <c r="A44" s="120" t="str">
        <f>Power!A46</f>
        <v>437.leslie3d</v>
      </c>
      <c r="B44" s="120" t="str">
        <f>Power!B46</f>
        <v>NN</v>
      </c>
      <c r="C44" s="139">
        <v>66.2</v>
      </c>
      <c r="D44" s="139">
        <f>Power!C46</f>
        <v>39.95527242</v>
      </c>
      <c r="E44" s="139">
        <v>65</v>
      </c>
      <c r="F44" s="139">
        <f>Power!E46</f>
        <v>26.353878999999999</v>
      </c>
      <c r="G44" s="139">
        <v>105</v>
      </c>
      <c r="H44" s="139">
        <f>Power!F46</f>
        <v>56.707759920000001</v>
      </c>
      <c r="I44" s="139">
        <v>130</v>
      </c>
      <c r="J44" s="139">
        <f>Power!G46</f>
        <v>26.827419620000001</v>
      </c>
      <c r="K44" s="139">
        <v>4</v>
      </c>
      <c r="L44" s="139">
        <f>Power!AA46</f>
        <v>2.1830255489999999</v>
      </c>
      <c r="M44" s="139">
        <v>65</v>
      </c>
      <c r="N44" s="139">
        <f>Power!AC46</f>
        <v>21.050805159999999</v>
      </c>
      <c r="O44" s="139">
        <v>13</v>
      </c>
      <c r="P44" s="139">
        <f>Power!AF46</f>
        <v>3.5766471009999998</v>
      </c>
      <c r="Q44" s="139">
        <v>73</v>
      </c>
      <c r="R44" s="139">
        <f>Power!AI46</f>
        <v>18.85061971</v>
      </c>
    </row>
    <row r="45" spans="1:21">
      <c r="A45" s="120" t="str">
        <f>Power!A47</f>
        <v>444.namd</v>
      </c>
      <c r="B45" s="120" t="str">
        <f>Power!B47</f>
        <v>NN</v>
      </c>
      <c r="C45" s="139">
        <v>66.2</v>
      </c>
      <c r="D45" s="139">
        <f>Power!C47</f>
        <v>46.523323849999997</v>
      </c>
      <c r="E45" s="139">
        <v>65</v>
      </c>
      <c r="F45" s="139">
        <f>Power!E47</f>
        <v>24.363408060000001</v>
      </c>
      <c r="G45" s="139">
        <v>105</v>
      </c>
      <c r="H45" s="139">
        <f>Power!F47</f>
        <v>47.798872019999997</v>
      </c>
      <c r="I45" s="139">
        <v>130</v>
      </c>
      <c r="J45" s="139">
        <f>Power!G47</f>
        <v>26.989334410000001</v>
      </c>
      <c r="K45" s="139">
        <v>4</v>
      </c>
      <c r="L45" s="139">
        <f>Power!AA47</f>
        <v>2.365109377</v>
      </c>
      <c r="M45" s="139">
        <v>65</v>
      </c>
      <c r="N45" s="139">
        <f>Power!AC47</f>
        <v>19.03044963</v>
      </c>
      <c r="O45" s="139">
        <v>13</v>
      </c>
      <c r="P45" s="139">
        <f>Power!AF47</f>
        <v>3.6858610810000001</v>
      </c>
      <c r="Q45" s="139">
        <v>73</v>
      </c>
      <c r="R45" s="139">
        <f>Power!AI47</f>
        <v>20.88922736</v>
      </c>
    </row>
    <row r="46" spans="1:21">
      <c r="A46" s="120" t="str">
        <f>Power!A48</f>
        <v>447.dealII</v>
      </c>
      <c r="B46" s="120" t="str">
        <f>Power!B48</f>
        <v>NN</v>
      </c>
      <c r="C46" s="139">
        <v>66.2</v>
      </c>
      <c r="D46" s="139">
        <f>Power!C48</f>
        <v>44.287979710000002</v>
      </c>
      <c r="E46" s="139">
        <v>65</v>
      </c>
      <c r="F46" s="139">
        <f>Power!E48</f>
        <v>23.779886009999998</v>
      </c>
      <c r="G46" s="139">
        <v>105</v>
      </c>
      <c r="H46" s="139">
        <f>Power!F48</f>
        <v>47.835489959999997</v>
      </c>
      <c r="I46" s="139">
        <v>130</v>
      </c>
      <c r="J46" s="139">
        <f>Power!G48</f>
        <v>27.574498299999998</v>
      </c>
      <c r="K46" s="139">
        <v>4</v>
      </c>
      <c r="L46" s="139">
        <f>Power!AA48</f>
        <v>2.3001683260000001</v>
      </c>
      <c r="M46" s="139">
        <v>65</v>
      </c>
      <c r="N46" s="139">
        <f>Power!AC48</f>
        <v>18.62677381</v>
      </c>
      <c r="O46" s="139">
        <v>13</v>
      </c>
      <c r="P46" s="139">
        <f>Power!AF48</f>
        <v>3.6515152550000001</v>
      </c>
      <c r="Q46" s="139">
        <v>73</v>
      </c>
      <c r="R46" s="139">
        <f>Power!AI48</f>
        <v>20.022305429999999</v>
      </c>
    </row>
    <row r="47" spans="1:21">
      <c r="A47" s="120" t="str">
        <f>Power!A49</f>
        <v>450.soplex</v>
      </c>
      <c r="B47" s="120" t="str">
        <f>Power!B49</f>
        <v>NN</v>
      </c>
      <c r="C47" s="139">
        <v>66.2</v>
      </c>
      <c r="D47" s="139">
        <f>Power!C49</f>
        <v>40.088489160000002</v>
      </c>
      <c r="E47" s="139">
        <v>65</v>
      </c>
      <c r="F47" s="139">
        <f>Power!E49</f>
        <v>24.096292380000001</v>
      </c>
      <c r="G47" s="139">
        <v>105</v>
      </c>
      <c r="H47" s="139">
        <f>Power!F49</f>
        <v>53.804343490000001</v>
      </c>
      <c r="I47" s="139">
        <v>130</v>
      </c>
      <c r="J47" s="139">
        <f>Power!G49</f>
        <v>26.219328109999999</v>
      </c>
      <c r="K47" s="139">
        <v>4</v>
      </c>
      <c r="L47" s="139">
        <f>Power!AA49</f>
        <v>2.1533139929999998</v>
      </c>
      <c r="M47" s="139">
        <v>65</v>
      </c>
      <c r="N47" s="139">
        <f>Power!AC49</f>
        <v>18.8727135</v>
      </c>
      <c r="O47" s="139">
        <v>13</v>
      </c>
      <c r="P47" s="139">
        <f>Power!AF49</f>
        <v>3.608173587</v>
      </c>
      <c r="Q47" s="139">
        <v>73</v>
      </c>
      <c r="R47" s="139">
        <f>Power!AI49</f>
        <v>17.550595730000001</v>
      </c>
    </row>
    <row r="48" spans="1:21">
      <c r="A48" s="120" t="str">
        <f>Power!A50</f>
        <v>453.povray</v>
      </c>
      <c r="B48" s="120" t="str">
        <f>Power!B50</f>
        <v>NN</v>
      </c>
      <c r="C48" s="139">
        <v>66.2</v>
      </c>
      <c r="D48" s="139">
        <f>Power!C50</f>
        <v>42.260287769999998</v>
      </c>
      <c r="E48" s="139">
        <v>65</v>
      </c>
      <c r="F48" s="139">
        <f>Power!E50</f>
        <v>23.031940500000001</v>
      </c>
      <c r="G48" s="139">
        <v>105</v>
      </c>
      <c r="H48" s="139">
        <f>Power!F50</f>
        <v>45.569523089999997</v>
      </c>
      <c r="I48" s="139">
        <v>130</v>
      </c>
      <c r="J48" s="139">
        <f>Power!G50</f>
        <v>28.320203719999999</v>
      </c>
      <c r="K48" s="139">
        <v>4</v>
      </c>
      <c r="L48" s="139">
        <f>Power!AA50</f>
        <v>2.302895505</v>
      </c>
      <c r="M48" s="139">
        <v>65</v>
      </c>
      <c r="N48" s="139">
        <f>Power!AC50</f>
        <v>18.01811842</v>
      </c>
      <c r="O48" s="139">
        <v>13</v>
      </c>
      <c r="P48" s="139">
        <f>Power!AF50</f>
        <v>3.6261134020000001</v>
      </c>
      <c r="Q48" s="139">
        <v>73</v>
      </c>
      <c r="R48" s="139">
        <f>Power!AI50</f>
        <v>20.440387019999999</v>
      </c>
    </row>
    <row r="49" spans="1:18">
      <c r="A49" s="120" t="str">
        <f>Power!A51</f>
        <v>454.calculix</v>
      </c>
      <c r="B49" s="120" t="str">
        <f>Power!B51</f>
        <v>NN</v>
      </c>
      <c r="C49" s="139">
        <v>66.2</v>
      </c>
      <c r="D49" s="139">
        <f>Power!C51</f>
        <v>45.265678059999999</v>
      </c>
      <c r="E49" s="139">
        <v>65</v>
      </c>
      <c r="F49" s="139">
        <f>Power!E51</f>
        <v>25.97905407</v>
      </c>
      <c r="G49" s="139">
        <v>105</v>
      </c>
      <c r="H49" s="139">
        <f>Power!F51</f>
        <v>50.092090460000001</v>
      </c>
      <c r="I49" s="139">
        <v>130</v>
      </c>
      <c r="J49" s="139">
        <f>Power!G51</f>
        <v>30.492115259999999</v>
      </c>
      <c r="K49" s="139">
        <v>4</v>
      </c>
      <c r="L49" s="139">
        <f>Power!AA51</f>
        <v>2.41617675</v>
      </c>
      <c r="M49" s="139">
        <v>65</v>
      </c>
      <c r="N49" s="139">
        <f>Power!AC51</f>
        <v>20.549881920000001</v>
      </c>
      <c r="O49" s="139">
        <v>13</v>
      </c>
      <c r="P49" s="139">
        <f>Power!AF51</f>
        <v>3.7574343419999998</v>
      </c>
      <c r="Q49" s="139">
        <v>73</v>
      </c>
      <c r="R49" s="139">
        <f>Power!AI51</f>
        <v>22.176357339999999</v>
      </c>
    </row>
    <row r="50" spans="1:18">
      <c r="A50" s="120" t="str">
        <f>Power!A52</f>
        <v>459.GemsFDTD</v>
      </c>
      <c r="B50" s="120" t="str">
        <f>Power!B52</f>
        <v>NN</v>
      </c>
      <c r="C50" s="139">
        <v>66.2</v>
      </c>
      <c r="D50" s="139">
        <f>Power!C52</f>
        <v>40.244490839999997</v>
      </c>
      <c r="E50" s="139">
        <v>65</v>
      </c>
      <c r="F50" s="139">
        <f>Power!E52</f>
        <v>25.844180819999998</v>
      </c>
      <c r="G50" s="139">
        <v>105</v>
      </c>
      <c r="H50" s="139">
        <f>Power!F52</f>
        <v>57.277777129999997</v>
      </c>
      <c r="I50" s="139">
        <v>130</v>
      </c>
      <c r="J50" s="139">
        <f>Power!G52</f>
        <v>25.09010834</v>
      </c>
      <c r="K50" s="139">
        <v>4</v>
      </c>
      <c r="L50" s="139">
        <f>Power!AA52</f>
        <v>2.192047847</v>
      </c>
      <c r="M50" s="139">
        <v>65</v>
      </c>
      <c r="N50" s="139">
        <f>Power!AC52</f>
        <v>20.13636258</v>
      </c>
      <c r="O50" s="139">
        <v>13</v>
      </c>
      <c r="P50" s="139">
        <f>Power!AF52</f>
        <v>3.6260156239999999</v>
      </c>
      <c r="Q50" s="139">
        <v>73</v>
      </c>
      <c r="R50" s="139">
        <f>Power!AI52</f>
        <v>17.952669400000001</v>
      </c>
    </row>
    <row r="51" spans="1:18">
      <c r="A51" s="120" t="str">
        <f>Power!A53</f>
        <v>465.tonto</v>
      </c>
      <c r="B51" s="120" t="str">
        <f>Power!B53</f>
        <v>NN</v>
      </c>
      <c r="C51" s="139">
        <v>66.2</v>
      </c>
      <c r="D51" s="139">
        <f>Power!C53</f>
        <v>42.158324</v>
      </c>
      <c r="E51" s="139">
        <v>65</v>
      </c>
      <c r="F51" s="139">
        <f>Power!E53</f>
        <v>23.297303200000002</v>
      </c>
      <c r="G51" s="139">
        <v>105</v>
      </c>
      <c r="H51" s="139">
        <f>Power!F53</f>
        <v>48.021798359999998</v>
      </c>
      <c r="I51" s="139">
        <v>130</v>
      </c>
      <c r="J51" s="139">
        <f>Power!G53</f>
        <v>27.699369839999999</v>
      </c>
      <c r="K51" s="139">
        <v>4</v>
      </c>
      <c r="L51" s="139">
        <f>Power!AA53</f>
        <v>2.3909076900000001</v>
      </c>
      <c r="M51" s="139">
        <v>65</v>
      </c>
      <c r="N51" s="139">
        <f>Power!AC53</f>
        <v>18.78703565</v>
      </c>
      <c r="O51" s="139">
        <v>13</v>
      </c>
      <c r="P51" s="139">
        <f>Power!AF53</f>
        <v>3.737915648</v>
      </c>
      <c r="Q51" s="139">
        <v>73</v>
      </c>
      <c r="R51" s="139">
        <f>Power!AI53</f>
        <v>20.553076189999999</v>
      </c>
    </row>
    <row r="52" spans="1:18">
      <c r="A52" s="120" t="str">
        <f>Power!A54</f>
        <v>470.lbm</v>
      </c>
      <c r="B52" s="120" t="str">
        <f>Power!B54</f>
        <v>NN</v>
      </c>
      <c r="C52" s="139">
        <v>66.2</v>
      </c>
      <c r="D52" s="139">
        <f>Power!C54</f>
        <v>36.310426929999998</v>
      </c>
      <c r="E52" s="139">
        <v>65</v>
      </c>
      <c r="F52" s="139">
        <f>Power!E54</f>
        <v>25.193237199999999</v>
      </c>
      <c r="G52" s="139">
        <v>105</v>
      </c>
      <c r="H52" s="139">
        <f>Power!F54</f>
        <v>56.94815912</v>
      </c>
      <c r="I52" s="139">
        <v>130</v>
      </c>
      <c r="J52" s="139">
        <f>Power!G54</f>
        <v>28.2773909</v>
      </c>
      <c r="K52" s="139">
        <v>4</v>
      </c>
      <c r="L52" s="139">
        <f>Power!AA54</f>
        <v>2.4065372209999998</v>
      </c>
      <c r="M52" s="139">
        <v>65</v>
      </c>
      <c r="N52" s="139">
        <f>Power!AC54</f>
        <v>19.18757974</v>
      </c>
      <c r="O52" s="139">
        <v>13</v>
      </c>
      <c r="P52" s="139">
        <f>Power!AF54</f>
        <v>3.867489645</v>
      </c>
      <c r="Q52" s="139">
        <v>73</v>
      </c>
      <c r="R52" s="139">
        <f>Power!AI54</f>
        <v>19.652129030000001</v>
      </c>
    </row>
    <row r="53" spans="1:18">
      <c r="A53" s="120" t="str">
        <f>Power!A55</f>
        <v>482.sphinx3</v>
      </c>
      <c r="B53" s="120" t="str">
        <f>Power!B55</f>
        <v>NN</v>
      </c>
      <c r="C53" s="139">
        <v>66.2</v>
      </c>
      <c r="D53" s="139">
        <f>Power!C55</f>
        <v>42.615838310000001</v>
      </c>
      <c r="E53" s="139">
        <v>65</v>
      </c>
      <c r="F53" s="139">
        <f>Power!E55</f>
        <v>25.549984569999999</v>
      </c>
      <c r="G53" s="139">
        <v>105</v>
      </c>
      <c r="H53" s="139">
        <f>Power!F55</f>
        <v>53.747514709999997</v>
      </c>
      <c r="I53" s="139">
        <v>130</v>
      </c>
      <c r="J53" s="139">
        <f>Power!G55</f>
        <v>26.953358609999999</v>
      </c>
      <c r="K53" s="139">
        <v>4</v>
      </c>
      <c r="L53" s="139">
        <f>Power!AA55</f>
        <v>2.5134843189999998</v>
      </c>
      <c r="M53" s="139">
        <v>65</v>
      </c>
      <c r="N53" s="139">
        <f>Power!AC55</f>
        <v>20.380268749999999</v>
      </c>
      <c r="O53" s="139">
        <v>13</v>
      </c>
      <c r="P53" s="139">
        <f>Power!AF55</f>
        <v>3.875411132</v>
      </c>
      <c r="Q53" s="139">
        <v>73</v>
      </c>
      <c r="R53" s="139">
        <f>Power!AI55</f>
        <v>19.205131179999999</v>
      </c>
    </row>
    <row r="54" spans="1:18">
      <c r="A54" s="120" t="str">
        <f>Power!A56</f>
        <v>blackscholes</v>
      </c>
      <c r="B54" s="120" t="str">
        <f>Power!B56</f>
        <v>NS</v>
      </c>
      <c r="C54" s="139">
        <v>66.2</v>
      </c>
      <c r="D54" s="139">
        <f>Power!C56</f>
        <v>42.393938210000002</v>
      </c>
      <c r="E54" s="139">
        <v>65</v>
      </c>
      <c r="F54" s="139">
        <f>Power!E56</f>
        <v>25.181506129999999</v>
      </c>
      <c r="G54" s="139">
        <v>105</v>
      </c>
      <c r="H54" s="139">
        <f>Power!F56</f>
        <v>56.64899973</v>
      </c>
      <c r="I54" s="139">
        <v>130</v>
      </c>
      <c r="J54" s="139">
        <f>Power!G56</f>
        <v>50.912560640000002</v>
      </c>
      <c r="K54" s="139">
        <v>4</v>
      </c>
      <c r="L54" s="139">
        <f>Power!AA56</f>
        <v>2.5345916470000001</v>
      </c>
      <c r="M54" s="139">
        <v>65</v>
      </c>
      <c r="N54" s="139">
        <f>Power!AC56</f>
        <v>20.078956229999999</v>
      </c>
      <c r="O54" s="139">
        <v>13</v>
      </c>
      <c r="P54" s="139">
        <f>Power!AF56</f>
        <v>5.2492580220000002</v>
      </c>
      <c r="Q54" s="139">
        <v>73</v>
      </c>
      <c r="R54" s="139">
        <f>Power!AI56</f>
        <v>28.26456572</v>
      </c>
    </row>
    <row r="55" spans="1:18">
      <c r="A55" s="120" t="str">
        <f>Power!A57</f>
        <v>bodytrack</v>
      </c>
      <c r="B55" s="120" t="str">
        <f>Power!B57</f>
        <v>NS</v>
      </c>
      <c r="C55" s="139">
        <v>66.2</v>
      </c>
      <c r="D55" s="139">
        <f>Power!C57</f>
        <v>43.428648809999999</v>
      </c>
      <c r="E55" s="139">
        <v>65</v>
      </c>
      <c r="F55" s="139">
        <f>Power!E57</f>
        <v>24.105790639999999</v>
      </c>
      <c r="G55" s="139">
        <v>105</v>
      </c>
      <c r="H55" s="139">
        <f>Power!F57</f>
        <v>55.553041139999998</v>
      </c>
      <c r="I55" s="139">
        <v>130</v>
      </c>
      <c r="J55" s="139">
        <f>Power!G57</f>
        <v>48.927575060000002</v>
      </c>
      <c r="K55" s="139">
        <v>4</v>
      </c>
      <c r="L55" s="139">
        <f>Power!AA57</f>
        <v>2.531353529</v>
      </c>
      <c r="M55" s="139">
        <v>65</v>
      </c>
      <c r="N55" s="139">
        <f>Power!AC57</f>
        <v>18.45867419</v>
      </c>
      <c r="O55" s="139">
        <v>13</v>
      </c>
      <c r="P55" s="139">
        <f>Power!AF57</f>
        <v>5.2087463380000001</v>
      </c>
      <c r="Q55" s="139">
        <v>73</v>
      </c>
      <c r="R55" s="139">
        <f>Power!AI57</f>
        <v>25.809225380000001</v>
      </c>
    </row>
    <row r="56" spans="1:18">
      <c r="A56" s="120" t="str">
        <f>Power!A58</f>
        <v>canneal</v>
      </c>
      <c r="B56" s="120" t="str">
        <f>Power!B58</f>
        <v>NS</v>
      </c>
      <c r="C56" s="139">
        <v>66.2</v>
      </c>
      <c r="D56" s="139">
        <f>Power!C58</f>
        <v>43.687629250000001</v>
      </c>
      <c r="E56" s="139">
        <v>65</v>
      </c>
      <c r="F56" s="139">
        <f>Power!E58</f>
        <v>21.357006550000001</v>
      </c>
      <c r="G56" s="139">
        <v>105</v>
      </c>
      <c r="H56" s="139">
        <f>Power!F58</f>
        <v>53.471113899999999</v>
      </c>
      <c r="I56" s="139">
        <v>130</v>
      </c>
      <c r="J56" s="139">
        <f>Power!G58</f>
        <v>38.286286140000001</v>
      </c>
      <c r="K56" s="139">
        <v>4</v>
      </c>
      <c r="L56" s="139">
        <f>Power!AA58</f>
        <v>2.1038142739999999</v>
      </c>
      <c r="M56" s="139">
        <v>65</v>
      </c>
      <c r="N56" s="139">
        <f>Power!AC58</f>
        <v>16.895254040000001</v>
      </c>
      <c r="O56" s="139">
        <v>13</v>
      </c>
      <c r="P56" s="139">
        <f>Power!AF58</f>
        <v>4.3185499759999999</v>
      </c>
      <c r="Q56" s="139">
        <v>73</v>
      </c>
      <c r="R56" s="139">
        <f>Power!AI58</f>
        <v>20.119800120000001</v>
      </c>
    </row>
    <row r="57" spans="1:18">
      <c r="A57" s="120" t="str">
        <f>Power!A59</f>
        <v>facesim</v>
      </c>
      <c r="B57" s="120" t="str">
        <f>Power!B59</f>
        <v>NS</v>
      </c>
      <c r="C57" s="139">
        <v>66.2</v>
      </c>
      <c r="D57" s="139">
        <f>Power!C59</f>
        <v>48.19268168</v>
      </c>
      <c r="E57" s="139">
        <v>65</v>
      </c>
      <c r="F57" s="139">
        <f>Power!E59</f>
        <v>28.874120260000002</v>
      </c>
      <c r="G57" s="139">
        <v>105</v>
      </c>
      <c r="H57" s="139">
        <f>Power!F59</f>
        <v>68.45275968</v>
      </c>
      <c r="I57" s="139">
        <v>130</v>
      </c>
      <c r="J57" s="139">
        <f>Power!G59</f>
        <v>79.693859059999994</v>
      </c>
      <c r="K57" s="139">
        <v>4</v>
      </c>
      <c r="L57" s="139">
        <f>Power!AA59</f>
        <v>2.7292801130000002</v>
      </c>
      <c r="M57" s="139">
        <v>65</v>
      </c>
      <c r="N57" s="139">
        <f>Power!AC59</f>
        <v>23.76994612</v>
      </c>
      <c r="O57" s="139">
        <v>13</v>
      </c>
      <c r="P57" s="139">
        <f>Power!AF59</f>
        <v>5.7637791470000002</v>
      </c>
      <c r="Q57" s="139">
        <v>73</v>
      </c>
      <c r="R57" s="139">
        <f>Power!AI59</f>
        <v>34.983079500000002</v>
      </c>
    </row>
    <row r="58" spans="1:18">
      <c r="A58" s="120" t="str">
        <f>Power!A60</f>
        <v>ferret</v>
      </c>
      <c r="B58" s="120" t="str">
        <f>Power!B60</f>
        <v>NS</v>
      </c>
      <c r="C58" s="139">
        <v>66.2</v>
      </c>
      <c r="D58" s="139">
        <f>Power!C60</f>
        <v>48.094931590000002</v>
      </c>
      <c r="E58" s="139">
        <v>65</v>
      </c>
      <c r="F58" s="139">
        <f>Power!E60</f>
        <v>31.73716611</v>
      </c>
      <c r="G58" s="139">
        <v>105</v>
      </c>
      <c r="H58" s="139">
        <f>Power!F60</f>
        <v>77.287304449999993</v>
      </c>
      <c r="I58" s="139">
        <v>130</v>
      </c>
      <c r="J58" s="139">
        <f>Power!G60</f>
        <v>88.086357669999998</v>
      </c>
      <c r="K58" s="139">
        <v>4</v>
      </c>
      <c r="L58" s="139">
        <f>Power!AA60</f>
        <v>2.6617400290000002</v>
      </c>
      <c r="M58" s="139">
        <v>65</v>
      </c>
      <c r="N58" s="139">
        <f>Power!AC60</f>
        <v>26.4643807</v>
      </c>
      <c r="O58" s="139">
        <v>13</v>
      </c>
      <c r="P58" s="139">
        <f>Power!AF60</f>
        <v>5.7685475390000001</v>
      </c>
      <c r="Q58" s="139">
        <v>73</v>
      </c>
      <c r="R58" s="139">
        <f>Power!AI60</f>
        <v>37.239410190000001</v>
      </c>
    </row>
    <row r="59" spans="1:18">
      <c r="A59" s="120" t="str">
        <f>Power!A61</f>
        <v>fluidanimate</v>
      </c>
      <c r="B59" s="120" t="str">
        <f>Power!B61</f>
        <v>NS</v>
      </c>
      <c r="C59" s="139">
        <v>66.2</v>
      </c>
      <c r="D59" s="139">
        <f>Power!C61</f>
        <v>48.253345889999999</v>
      </c>
      <c r="E59" s="139">
        <v>65</v>
      </c>
      <c r="F59" s="139">
        <f>Power!E61</f>
        <v>30.225259340000001</v>
      </c>
      <c r="G59" s="139">
        <v>105</v>
      </c>
      <c r="H59" s="139">
        <f>Power!F61</f>
        <v>73.641955280000005</v>
      </c>
      <c r="I59" s="139">
        <v>130</v>
      </c>
      <c r="J59" s="139">
        <f>Power!G61</f>
        <v>89.183613309999998</v>
      </c>
      <c r="K59" s="139">
        <v>4</v>
      </c>
      <c r="L59" s="139">
        <f>Power!AA61</f>
        <v>2.5300583429999999</v>
      </c>
      <c r="M59" s="139">
        <v>65</v>
      </c>
      <c r="N59" s="139">
        <f>Power!AC61</f>
        <v>25.926844339999999</v>
      </c>
      <c r="O59" s="139">
        <v>13</v>
      </c>
      <c r="P59" s="139">
        <f>Power!AF61</f>
        <v>5.523421795</v>
      </c>
      <c r="Q59" s="139">
        <v>73</v>
      </c>
      <c r="R59" s="139">
        <f>Power!AI61</f>
        <v>37.686241510000002</v>
      </c>
    </row>
    <row r="60" spans="1:18">
      <c r="A60" s="120" t="str">
        <f>Power!A62</f>
        <v>raytrace</v>
      </c>
      <c r="B60" s="120" t="str">
        <f>Power!B62</f>
        <v>NS</v>
      </c>
      <c r="C60" s="139">
        <v>66.2</v>
      </c>
      <c r="D60" s="139">
        <f>Power!C62</f>
        <v>34.45016794</v>
      </c>
      <c r="E60" s="139">
        <v>65</v>
      </c>
      <c r="F60" s="139">
        <f>Power!E62</f>
        <v>25.52308244</v>
      </c>
      <c r="G60" s="139">
        <v>105</v>
      </c>
      <c r="H60" s="139">
        <f>Power!F62</f>
        <v>59.356015399999997</v>
      </c>
      <c r="I60" s="139">
        <v>130</v>
      </c>
      <c r="J60" s="139">
        <f>Power!G62</f>
        <v>55.273928849999997</v>
      </c>
      <c r="K60" s="139">
        <v>4</v>
      </c>
      <c r="L60" s="139">
        <f>Power!AA62</f>
        <v>2.5176044750000002</v>
      </c>
      <c r="M60" s="139">
        <v>65</v>
      </c>
      <c r="N60" s="139">
        <f>Power!AC62</f>
        <v>20.651653039999999</v>
      </c>
      <c r="O60" s="139">
        <v>13</v>
      </c>
      <c r="P60" s="139">
        <f>Power!AF62</f>
        <v>5.0820254629999999</v>
      </c>
      <c r="Q60" s="139">
        <v>73</v>
      </c>
      <c r="R60" s="139">
        <f>Power!AI62</f>
        <v>28.265829650000001</v>
      </c>
    </row>
    <row r="61" spans="1:18">
      <c r="A61" s="120" t="str">
        <f>Power!A63</f>
        <v>streamcluster</v>
      </c>
      <c r="B61" s="120" t="str">
        <f>Power!B63</f>
        <v>NS</v>
      </c>
      <c r="C61" s="139">
        <v>66.2</v>
      </c>
      <c r="D61" s="139">
        <f>Power!C63</f>
        <v>44.223320190000003</v>
      </c>
      <c r="E61" s="139">
        <v>65</v>
      </c>
      <c r="F61" s="139">
        <f>Power!E63</f>
        <v>27.575174969999999</v>
      </c>
      <c r="G61" s="139">
        <v>105</v>
      </c>
      <c r="H61" s="139">
        <f>Power!F63</f>
        <v>63.203050040000001</v>
      </c>
      <c r="I61" s="139">
        <v>130</v>
      </c>
      <c r="J61" s="139">
        <f>Power!G63</f>
        <v>62.564359289999999</v>
      </c>
      <c r="K61" s="139">
        <v>4</v>
      </c>
      <c r="L61" s="139">
        <f>Power!AA63</f>
        <v>2.5653185500000002</v>
      </c>
      <c r="M61" s="139">
        <v>65</v>
      </c>
      <c r="N61" s="139">
        <f>Power!AC63</f>
        <v>21.53345358</v>
      </c>
      <c r="O61" s="139">
        <v>13</v>
      </c>
      <c r="P61" s="139">
        <f>Power!AF63</f>
        <v>5.3377155319999998</v>
      </c>
      <c r="Q61" s="139">
        <v>73</v>
      </c>
      <c r="R61" s="139">
        <f>Power!AI63</f>
        <v>26.76429985</v>
      </c>
    </row>
    <row r="62" spans="1:18">
      <c r="A62" s="120" t="str">
        <f>Power!A64</f>
        <v>swaptions</v>
      </c>
      <c r="B62" s="120" t="str">
        <f>Power!B64</f>
        <v>NS</v>
      </c>
      <c r="C62" s="139">
        <v>66.2</v>
      </c>
      <c r="D62" s="139">
        <f>Power!C64</f>
        <v>48.370977430000003</v>
      </c>
      <c r="E62" s="139">
        <v>65</v>
      </c>
      <c r="F62" s="139">
        <f>Power!E64</f>
        <v>30.748076090000001</v>
      </c>
      <c r="G62" s="139">
        <v>105</v>
      </c>
      <c r="H62" s="139">
        <f>Power!F64</f>
        <v>75.577477579999993</v>
      </c>
      <c r="I62" s="139">
        <v>130</v>
      </c>
      <c r="J62" s="139">
        <f>Power!G64</f>
        <v>86.082321199999996</v>
      </c>
      <c r="K62" s="139">
        <v>4</v>
      </c>
      <c r="L62" s="139">
        <f>Power!AA64</f>
        <v>2.7124440010000002</v>
      </c>
      <c r="M62" s="139">
        <v>65</v>
      </c>
      <c r="N62" s="139">
        <f>Power!AC64</f>
        <v>25.822932949999998</v>
      </c>
      <c r="O62" s="139">
        <v>13</v>
      </c>
      <c r="P62" s="139">
        <f>Power!AF64</f>
        <v>5.9363171049999996</v>
      </c>
      <c r="Q62" s="139">
        <v>73</v>
      </c>
      <c r="R62" s="139">
        <f>Power!AI64</f>
        <v>38.19374569</v>
      </c>
    </row>
    <row r="63" spans="1:18">
      <c r="A63" s="120" t="str">
        <f>Power!A65</f>
        <v>vips</v>
      </c>
      <c r="B63" s="120" t="str">
        <f>Power!B65</f>
        <v>NS</v>
      </c>
      <c r="C63" s="139">
        <v>66.2</v>
      </c>
      <c r="D63" s="139">
        <f>Power!C65</f>
        <v>39.190971380000001</v>
      </c>
      <c r="E63" s="139">
        <v>65</v>
      </c>
      <c r="F63" s="139">
        <f>Power!E65</f>
        <v>22.257808990000001</v>
      </c>
      <c r="G63" s="139">
        <v>105</v>
      </c>
      <c r="H63" s="139">
        <f>Power!F65</f>
        <v>47.493256899999999</v>
      </c>
      <c r="I63" s="139">
        <v>130</v>
      </c>
      <c r="J63" s="139">
        <f>Power!G65</f>
        <v>36.535245199999999</v>
      </c>
      <c r="K63" s="139">
        <v>4</v>
      </c>
      <c r="L63" s="139">
        <f>Power!AA65</f>
        <v>2.4924981989999999</v>
      </c>
      <c r="M63" s="139">
        <v>65</v>
      </c>
      <c r="N63" s="139">
        <f>Power!AC65</f>
        <v>16.089029839999998</v>
      </c>
      <c r="O63" s="139">
        <v>13</v>
      </c>
      <c r="P63" s="139">
        <f>Power!AF65</f>
        <v>5.0599079199999997</v>
      </c>
      <c r="Q63" s="139">
        <v>73</v>
      </c>
      <c r="R63" s="139">
        <f>Power!AI65</f>
        <v>22.943225890000001</v>
      </c>
    </row>
    <row r="64" spans="1:18">
      <c r="A64" s="120" t="str">
        <f>Power!A66</f>
        <v>x264</v>
      </c>
      <c r="B64" s="120" t="str">
        <f>Power!B66</f>
        <v>NS</v>
      </c>
      <c r="C64" s="139">
        <v>66.2</v>
      </c>
      <c r="D64" s="139">
        <f>Power!C66</f>
        <v>38.349070249999997</v>
      </c>
      <c r="E64" s="139">
        <v>65</v>
      </c>
      <c r="F64" s="139">
        <f>Power!E66</f>
        <v>24.504924039999999</v>
      </c>
      <c r="G64" s="139">
        <v>105</v>
      </c>
      <c r="H64" s="139">
        <f>Power!F66</f>
        <v>48.324232680000001</v>
      </c>
      <c r="I64" s="139">
        <v>130</v>
      </c>
      <c r="J64" s="139">
        <f>Power!G66</f>
        <v>28.97401889</v>
      </c>
      <c r="K64" s="139">
        <v>4</v>
      </c>
      <c r="L64" s="139">
        <f>Power!AA66</f>
        <v>2.539515229</v>
      </c>
      <c r="M64" s="139">
        <v>65</v>
      </c>
      <c r="N64" s="139">
        <f>Power!AC66</f>
        <v>16.771238650000001</v>
      </c>
      <c r="O64" s="139">
        <v>13</v>
      </c>
      <c r="P64" s="139">
        <f>Power!AF66</f>
        <v>5.2408352359999997</v>
      </c>
      <c r="Q64" s="139">
        <v>73</v>
      </c>
      <c r="R64" s="139">
        <f>Power!AI66</f>
        <v>20.679397989999998</v>
      </c>
    </row>
    <row r="65" spans="1:20"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T65" s="139"/>
    </row>
    <row r="66" spans="1:20">
      <c r="A66" s="125" t="str">
        <f>Power!A68</f>
        <v>Avg JNSN</v>
      </c>
      <c r="B66" s="125" t="str">
        <f>Power!B68</f>
        <v>AVERAGE</v>
      </c>
      <c r="C66" s="140">
        <v>66.2</v>
      </c>
      <c r="D66" s="140">
        <f>Power!C68</f>
        <v>44.090459642154727</v>
      </c>
      <c r="E66" s="140">
        <v>65</v>
      </c>
      <c r="F66" s="140">
        <f>Power!E68</f>
        <v>26.378640222375733</v>
      </c>
      <c r="G66" s="140">
        <v>105</v>
      </c>
      <c r="H66" s="140">
        <f>Power!F68</f>
        <v>58.095322525761212</v>
      </c>
      <c r="I66" s="140">
        <v>130</v>
      </c>
      <c r="J66" s="140">
        <f>Power!G68</f>
        <v>46.96365163528705</v>
      </c>
      <c r="K66" s="140">
        <v>4</v>
      </c>
      <c r="L66" s="140">
        <f>Power!AA68</f>
        <v>2.377474485842443</v>
      </c>
      <c r="M66" s="140">
        <v>65</v>
      </c>
      <c r="N66" s="140">
        <f>Power!AC68</f>
        <v>20.83784106625227</v>
      </c>
      <c r="O66" s="140">
        <v>13</v>
      </c>
      <c r="P66" s="140">
        <f>Power!AF68</f>
        <v>4.6522717790727368</v>
      </c>
      <c r="Q66" s="140">
        <v>73</v>
      </c>
      <c r="R66" s="140">
        <f>Power!AI68</f>
        <v>25.745937657697226</v>
      </c>
    </row>
    <row r="67" spans="1:20">
      <c r="A67" s="120" t="str">
        <f>Power!A69</f>
        <v>Avg JN</v>
      </c>
      <c r="B67" s="120" t="str">
        <f>Power!B69</f>
        <v>AVERAGE</v>
      </c>
      <c r="C67" s="139">
        <v>66.2</v>
      </c>
      <c r="D67" s="139">
        <f>Power!C69</f>
        <v>43.857805434170182</v>
      </c>
      <c r="E67" s="139">
        <v>65</v>
      </c>
      <c r="F67" s="139">
        <f>Power!E69</f>
        <v>25.825190014471893</v>
      </c>
      <c r="G67" s="139">
        <v>105</v>
      </c>
      <c r="H67" s="139">
        <f>Power!F69</f>
        <v>55.621682195864864</v>
      </c>
      <c r="I67" s="139">
        <v>130</v>
      </c>
      <c r="J67" s="139">
        <f>Power!G69</f>
        <v>39.900301116245799</v>
      </c>
      <c r="K67" s="139">
        <v>4</v>
      </c>
      <c r="L67" s="139">
        <f>Power!AA69</f>
        <v>2.3352861019779683</v>
      </c>
      <c r="M67" s="139">
        <v>65</v>
      </c>
      <c r="N67" s="139">
        <f>Power!AC69</f>
        <v>20.329962297436225</v>
      </c>
      <c r="O67" s="139">
        <v>13</v>
      </c>
      <c r="P67" s="139">
        <f>Power!AF69</f>
        <v>4.3863103057137369</v>
      </c>
      <c r="Q67" s="139">
        <v>73</v>
      </c>
      <c r="R67" s="139">
        <f>Power!AI69</f>
        <v>24.056388260997203</v>
      </c>
    </row>
    <row r="68" spans="1:20">
      <c r="A68" s="120" t="str">
        <f>Power!A70</f>
        <v>Avg Bmks</v>
      </c>
      <c r="B68" s="120" t="str">
        <f>Power!B70</f>
        <v>AVERAGE</v>
      </c>
      <c r="C68" s="139">
        <v>66.2</v>
      </c>
      <c r="D68" s="139">
        <f>Power!C70</f>
        <v>43.532252132281926</v>
      </c>
      <c r="E68" s="139">
        <v>65</v>
      </c>
      <c r="F68" s="139">
        <f>Power!E70</f>
        <v>25.605814607505124</v>
      </c>
      <c r="G68" s="139">
        <v>105</v>
      </c>
      <c r="H68" s="139">
        <f>Power!F70</f>
        <v>55.20137019668757</v>
      </c>
      <c r="I68" s="139">
        <v>130</v>
      </c>
      <c r="J68" s="139">
        <f>Power!G70</f>
        <v>39.134153643118061</v>
      </c>
      <c r="K68" s="139">
        <v>4</v>
      </c>
      <c r="L68" s="139">
        <f>Power!AA70</f>
        <v>2.339144443857847</v>
      </c>
      <c r="M68" s="139">
        <v>65</v>
      </c>
      <c r="N68" s="139">
        <f>Power!AC70</f>
        <v>20.177773168364329</v>
      </c>
      <c r="O68" s="139">
        <v>13</v>
      </c>
      <c r="P68" s="139">
        <f>Power!AF70</f>
        <v>4.3251436556568654</v>
      </c>
      <c r="Q68" s="139">
        <v>73</v>
      </c>
      <c r="R68" s="139">
        <f>Power!AI70</f>
        <v>23.634294506653628</v>
      </c>
    </row>
    <row r="69" spans="1:20">
      <c r="A69" s="120" t="str">
        <f>Power!A71</f>
        <v>Java</v>
      </c>
      <c r="B69" s="120" t="str">
        <f>Power!B71</f>
        <v>AVERAGE</v>
      </c>
      <c r="C69" s="139">
        <v>66.2</v>
      </c>
      <c r="D69" s="139">
        <f>Power!C71</f>
        <v>45.181722195182452</v>
      </c>
      <c r="E69" s="139">
        <v>65</v>
      </c>
      <c r="F69" s="139">
        <f>Power!E71</f>
        <v>26.717316669470105</v>
      </c>
      <c r="G69" s="139">
        <v>105</v>
      </c>
      <c r="H69" s="139">
        <f>Power!F71</f>
        <v>57.330950992519199</v>
      </c>
      <c r="I69" s="139">
        <v>130</v>
      </c>
      <c r="J69" s="139">
        <f>Power!G71</f>
        <v>43.015967506965282</v>
      </c>
      <c r="K69" s="139">
        <v>4</v>
      </c>
      <c r="L69" s="139">
        <f>Power!AA71</f>
        <v>2.3195955116664626</v>
      </c>
      <c r="M69" s="139">
        <v>65</v>
      </c>
      <c r="N69" s="139">
        <f>Power!AC71</f>
        <v>20.948864755661919</v>
      </c>
      <c r="O69" s="139">
        <v>13</v>
      </c>
      <c r="P69" s="139">
        <f>Power!AF71</f>
        <v>4.6350546826116839</v>
      </c>
      <c r="Q69" s="139">
        <v>73</v>
      </c>
      <c r="R69" s="139">
        <f>Power!AI71</f>
        <v>25.772902861994403</v>
      </c>
    </row>
    <row r="70" spans="1:20">
      <c r="A70" s="120" t="str">
        <f>Power!A72</f>
        <v>Native</v>
      </c>
      <c r="B70" s="120" t="str">
        <f>Power!B72</f>
        <v>AVERAGE</v>
      </c>
      <c r="C70" s="139">
        <v>66.2</v>
      </c>
      <c r="D70" s="139">
        <f>Power!C72</f>
        <v>42.533888673157911</v>
      </c>
      <c r="E70" s="139">
        <v>65</v>
      </c>
      <c r="F70" s="139">
        <f>Power!E72</f>
        <v>24.933063359473685</v>
      </c>
      <c r="G70" s="139">
        <v>105</v>
      </c>
      <c r="H70" s="139">
        <f>Power!F72</f>
        <v>53.912413399210529</v>
      </c>
      <c r="I70" s="139">
        <v>130</v>
      </c>
      <c r="J70" s="139">
        <f>Power!G72</f>
        <v>36.784634725526324</v>
      </c>
      <c r="K70" s="139">
        <v>4</v>
      </c>
      <c r="L70" s="139">
        <f>Power!AA72</f>
        <v>2.3509766922894735</v>
      </c>
      <c r="M70" s="139">
        <v>65</v>
      </c>
      <c r="N70" s="139">
        <f>Power!AC72</f>
        <v>19.711059839210531</v>
      </c>
      <c r="O70" s="139">
        <v>13</v>
      </c>
      <c r="P70" s="139">
        <f>Power!AF72</f>
        <v>4.13756592881579</v>
      </c>
      <c r="Q70" s="139">
        <v>73</v>
      </c>
      <c r="R70" s="139">
        <f>Power!AI72</f>
        <v>22.339873659999999</v>
      </c>
    </row>
    <row r="71" spans="1:20">
      <c r="A71" s="120" t="str">
        <f>Power!A73</f>
        <v>Scalable</v>
      </c>
      <c r="B71" s="120" t="str">
        <f>Power!B73</f>
        <v>AVERAGE</v>
      </c>
      <c r="C71" s="139">
        <v>66.2</v>
      </c>
      <c r="D71" s="139">
        <f>Power!C73</f>
        <v>44.185805476261748</v>
      </c>
      <c r="E71" s="139">
        <v>65</v>
      </c>
      <c r="F71" s="139">
        <f>Power!E73</f>
        <v>27.147146201081679</v>
      </c>
      <c r="G71" s="139">
        <v>105</v>
      </c>
      <c r="H71" s="139">
        <f>Power!F73</f>
        <v>62.631273485511784</v>
      </c>
      <c r="I71" s="139">
        <v>130</v>
      </c>
      <c r="J71" s="139">
        <f>Power!G73</f>
        <v>61.142005433270235</v>
      </c>
      <c r="K71" s="139">
        <v>4</v>
      </c>
      <c r="L71" s="139">
        <f>Power!AA73</f>
        <v>2.4948208184593526</v>
      </c>
      <c r="M71" s="139">
        <v>65</v>
      </c>
      <c r="N71" s="139">
        <f>Power!AC73</f>
        <v>21.589853703578086</v>
      </c>
      <c r="O71" s="139">
        <v>13</v>
      </c>
      <c r="P71" s="139">
        <f>Power!AF73</f>
        <v>5.2618734889364482</v>
      </c>
      <c r="Q71" s="139">
        <v>73</v>
      </c>
      <c r="R71" s="139">
        <f>Power!AI73</f>
        <v>29.284401820248291</v>
      </c>
    </row>
    <row r="72" spans="1:20">
      <c r="A72" s="120" t="str">
        <f>Power!A74</f>
        <v>Non-scalable</v>
      </c>
      <c r="B72" s="120" t="str">
        <f>Power!B74</f>
        <v>AVERAGE</v>
      </c>
      <c r="C72" s="139">
        <v>66.2</v>
      </c>
      <c r="D72" s="139">
        <f>Power!C74</f>
        <v>43.299877609977969</v>
      </c>
      <c r="E72" s="139">
        <v>65</v>
      </c>
      <c r="F72" s="139">
        <f>Power!E74</f>
        <v>25.057785596455677</v>
      </c>
      <c r="G72" s="139">
        <v>105</v>
      </c>
      <c r="H72" s="139">
        <f>Power!F74</f>
        <v>52.559626805105616</v>
      </c>
      <c r="I72" s="139">
        <v>130</v>
      </c>
      <c r="J72" s="139">
        <f>Power!G74</f>
        <v>31.309139673286165</v>
      </c>
      <c r="K72" s="139">
        <v>4</v>
      </c>
      <c r="L72" s="139">
        <f>Power!AA74</f>
        <v>2.2837928439995334</v>
      </c>
      <c r="M72" s="139">
        <v>65</v>
      </c>
      <c r="N72" s="139">
        <f>Power!AC74</f>
        <v>19.675700089177216</v>
      </c>
      <c r="O72" s="139">
        <v>13</v>
      </c>
      <c r="P72" s="139">
        <f>Power!AF74</f>
        <v>3.9920841593796803</v>
      </c>
      <c r="Q72" s="139">
        <v>73</v>
      </c>
      <c r="R72" s="139">
        <f>Power!AI74</f>
        <v>21.62536746181997</v>
      </c>
    </row>
    <row r="73" spans="1:20">
      <c r="A73" s="120" t="str">
        <f>Power!A75</f>
        <v>Native Non-Scale</v>
      </c>
      <c r="B73" s="120" t="str">
        <f>Power!B75</f>
        <v>AVERAGE</v>
      </c>
      <c r="C73" s="139">
        <v>66.2</v>
      </c>
      <c r="D73" s="139">
        <f>Power!C75</f>
        <v>42.135262480000002</v>
      </c>
      <c r="E73" s="139">
        <v>65</v>
      </c>
      <c r="F73" s="139">
        <f>Power!E75</f>
        <v>24.272833040740739</v>
      </c>
      <c r="G73" s="139">
        <v>105</v>
      </c>
      <c r="H73" s="139">
        <f>Power!F75</f>
        <v>50.728240829259263</v>
      </c>
      <c r="I73" s="139">
        <v>130</v>
      </c>
      <c r="J73" s="139">
        <f>Power!G75</f>
        <v>27.15911089851852</v>
      </c>
      <c r="K73" s="139">
        <v>4</v>
      </c>
      <c r="L73" s="139">
        <f>Power!AA75</f>
        <v>2.274773922888889</v>
      </c>
      <c r="M73" s="139">
        <v>65</v>
      </c>
      <c r="N73" s="139">
        <f>Power!AC75</f>
        <v>19.131774452222224</v>
      </c>
      <c r="O73" s="139">
        <v>13</v>
      </c>
      <c r="P73" s="139">
        <f>Power!AF75</f>
        <v>3.6569778230370367</v>
      </c>
      <c r="Q73" s="139">
        <v>73</v>
      </c>
      <c r="R73" s="139">
        <f>Power!AI75</f>
        <v>19.55431028111111</v>
      </c>
    </row>
    <row r="74" spans="1:20">
      <c r="A74" s="120" t="str">
        <f>Power!A76</f>
        <v>Native Scale</v>
      </c>
      <c r="B74" s="120" t="str">
        <f>Power!B76</f>
        <v>AVERAGE</v>
      </c>
      <c r="C74" s="139">
        <v>66.2</v>
      </c>
      <c r="D74" s="139">
        <f>Power!C76</f>
        <v>43.512334783636362</v>
      </c>
      <c r="E74" s="139">
        <v>65</v>
      </c>
      <c r="F74" s="139">
        <f>Power!E76</f>
        <v>26.553628687272727</v>
      </c>
      <c r="G74" s="139">
        <v>105</v>
      </c>
      <c r="H74" s="139">
        <f>Power!F76</f>
        <v>61.728109707272715</v>
      </c>
      <c r="I74" s="139">
        <v>130</v>
      </c>
      <c r="J74" s="139">
        <f>Power!G76</f>
        <v>60.410920482727278</v>
      </c>
      <c r="K74" s="139">
        <v>4</v>
      </c>
      <c r="L74" s="139">
        <f>Power!AA76</f>
        <v>2.5380198535454546</v>
      </c>
      <c r="M74" s="139">
        <v>65</v>
      </c>
      <c r="N74" s="139">
        <f>Power!AC76</f>
        <v>21.132942152727274</v>
      </c>
      <c r="O74" s="139">
        <v>13</v>
      </c>
      <c r="P74" s="139">
        <f>Power!AF76</f>
        <v>5.3171912793636364</v>
      </c>
      <c r="Q74" s="139">
        <v>73</v>
      </c>
      <c r="R74" s="139">
        <f>Power!AI76</f>
        <v>29.177165590000001</v>
      </c>
    </row>
    <row r="75" spans="1:20">
      <c r="A75" s="120" t="str">
        <f>Power!A77</f>
        <v>Java Non-scale</v>
      </c>
      <c r="B75" s="120" t="str">
        <f>Power!B77</f>
        <v>AVERAGE</v>
      </c>
      <c r="C75" s="139">
        <v>66.2</v>
      </c>
      <c r="D75" s="139">
        <f>Power!C77</f>
        <v>45.046800304944909</v>
      </c>
      <c r="E75" s="139">
        <v>65</v>
      </c>
      <c r="F75" s="139">
        <f>Power!E77</f>
        <v>26.23521443002808</v>
      </c>
      <c r="G75" s="139">
        <v>105</v>
      </c>
      <c r="H75" s="139">
        <f>Power!F77</f>
        <v>55.306705768875183</v>
      </c>
      <c r="I75" s="139">
        <v>130</v>
      </c>
      <c r="J75" s="139">
        <f>Power!G77</f>
        <v>37.534182835437633</v>
      </c>
      <c r="K75" s="139">
        <v>4</v>
      </c>
      <c r="L75" s="139">
        <f>Power!AA77</f>
        <v>2.2973212256655002</v>
      </c>
      <c r="M75" s="139">
        <v>65</v>
      </c>
      <c r="N75" s="139">
        <f>Power!AC77</f>
        <v>20.491588544609712</v>
      </c>
      <c r="O75" s="139">
        <v>13</v>
      </c>
      <c r="P75" s="139">
        <f>Power!AF77</f>
        <v>4.494743663893642</v>
      </c>
      <c r="Q75" s="139">
        <v>73</v>
      </c>
      <c r="R75" s="139">
        <f>Power!AI77</f>
        <v>24.731953232883253</v>
      </c>
    </row>
    <row r="76" spans="1:20">
      <c r="A76" s="120" t="str">
        <f>Power!A78</f>
        <v>Java Scale</v>
      </c>
      <c r="B76" s="120" t="str">
        <f>Power!B78</f>
        <v>AVERAGE</v>
      </c>
      <c r="C76" s="139">
        <v>66.2</v>
      </c>
      <c r="D76" s="139">
        <f>Power!C78</f>
        <v>45.667441000037613</v>
      </c>
      <c r="E76" s="139">
        <v>65</v>
      </c>
      <c r="F76" s="139">
        <f>Power!E78</f>
        <v>28.452884731461381</v>
      </c>
      <c r="G76" s="139">
        <v>105</v>
      </c>
      <c r="H76" s="139">
        <f>Power!F78</f>
        <v>64.618233797637686</v>
      </c>
      <c r="I76" s="139">
        <v>130</v>
      </c>
      <c r="J76" s="139">
        <f>Power!G78</f>
        <v>62.750392324464769</v>
      </c>
      <c r="K76" s="139">
        <v>4</v>
      </c>
      <c r="L76" s="139">
        <f>Power!AA78</f>
        <v>2.399782941269927</v>
      </c>
      <c r="M76" s="139">
        <v>65</v>
      </c>
      <c r="N76" s="139">
        <f>Power!AC78</f>
        <v>22.595059115449871</v>
      </c>
      <c r="O76" s="139">
        <v>13</v>
      </c>
      <c r="P76" s="139">
        <f>Power!AF78</f>
        <v>5.1401743499966335</v>
      </c>
      <c r="Q76" s="139">
        <v>73</v>
      </c>
      <c r="R76" s="139">
        <f>Power!AI78</f>
        <v>29.520321526794532</v>
      </c>
    </row>
    <row r="78" spans="1:20">
      <c r="A78" s="261" t="s">
        <v>174</v>
      </c>
      <c r="D78" s="259">
        <f>MIN(D4:D64)</f>
        <v>34.45016794</v>
      </c>
      <c r="F78" s="259">
        <f>MIN(F4:F64)</f>
        <v>21.357006550000001</v>
      </c>
      <c r="H78" s="259">
        <f>MIN(H4:H64)</f>
        <v>45.569523089999997</v>
      </c>
      <c r="I78" s="259"/>
      <c r="J78" s="259">
        <f>MIN(J4:J64)</f>
        <v>23.401623919999999</v>
      </c>
      <c r="L78" s="259">
        <f>MIN(L4:L64)</f>
        <v>1.9438460062376106</v>
      </c>
      <c r="N78" s="259">
        <f>MIN(N4:N64)</f>
        <v>15.794331300062316</v>
      </c>
      <c r="P78" s="259">
        <f>MIN(P4:P64)</f>
        <v>3.4400295609999998</v>
      </c>
      <c r="R78" s="259">
        <f>MIN(R4:R64)</f>
        <v>16.54166236</v>
      </c>
    </row>
    <row r="79" spans="1:20">
      <c r="A79" s="261" t="s">
        <v>175</v>
      </c>
      <c r="D79" s="259">
        <f>MAX(D4:D64)</f>
        <v>50.040846893625933</v>
      </c>
      <c r="F79" s="259">
        <f>MAX(F4:F64)</f>
        <v>32.288205790540729</v>
      </c>
      <c r="H79" s="259">
        <f>MAX(H4:H64)</f>
        <v>77.287304449999993</v>
      </c>
      <c r="I79" s="259"/>
      <c r="J79" s="259">
        <f>MAX(J4:J64)</f>
        <v>89.183613309999998</v>
      </c>
      <c r="L79" s="259">
        <f>MAX(L4:L64)</f>
        <v>2.7292801130000002</v>
      </c>
      <c r="N79" s="259">
        <f>MAX(N4:N64)</f>
        <v>26.757303767103469</v>
      </c>
      <c r="P79" s="259">
        <f>MAX(P4:P64)</f>
        <v>5.9363171049999996</v>
      </c>
      <c r="R79" s="259">
        <f>MAX(R4:R64)</f>
        <v>38.19374569</v>
      </c>
    </row>
    <row r="80" spans="1:20">
      <c r="A80" s="261" t="s">
        <v>176</v>
      </c>
      <c r="D80" s="259">
        <f>AVERAGE(D4:D64)</f>
        <v>43.532252132281926</v>
      </c>
      <c r="F80" s="259">
        <f>AVERAGE(F4:F64)</f>
        <v>25.605814607505124</v>
      </c>
      <c r="H80" s="259">
        <f>AVERAGE(H4:H64)</f>
        <v>55.201370196687577</v>
      </c>
      <c r="I80" s="259"/>
      <c r="J80" s="259">
        <f>AVERAGE(J4:J64)</f>
        <v>39.134153643118061</v>
      </c>
      <c r="L80" s="259">
        <f>AVERAGE(L4:L64)</f>
        <v>2.339144443857847</v>
      </c>
      <c r="N80" s="259">
        <f>AVERAGE(N4:N64)</f>
        <v>20.177773168364329</v>
      </c>
      <c r="P80" s="259">
        <f>AVERAGE(P4:P64)</f>
        <v>4.3251436556568645</v>
      </c>
      <c r="R80" s="259">
        <f>AVERAGE(R4:R64)</f>
        <v>23.634294506653635</v>
      </c>
    </row>
    <row r="81" spans="4:18">
      <c r="D81" s="120">
        <f>D78/D79</f>
        <v>0.68844094531877653</v>
      </c>
      <c r="F81" s="261">
        <f>F78/F79</f>
        <v>0.66144915851152153</v>
      </c>
      <c r="H81" s="261">
        <f>H78/H79</f>
        <v>0.58961201214464143</v>
      </c>
      <c r="J81" s="261">
        <f>J78/J79</f>
        <v>0.26239824841651732</v>
      </c>
      <c r="L81" s="261">
        <f>L78/L79</f>
        <v>0.71221931269669225</v>
      </c>
      <c r="N81" s="261">
        <f>N78/N79</f>
        <v>0.59028112240070008</v>
      </c>
      <c r="P81" s="261">
        <f>P78/P79</f>
        <v>0.57948884807763312</v>
      </c>
      <c r="R81" s="261">
        <f>R78/R79</f>
        <v>0.43309871972915681</v>
      </c>
    </row>
  </sheetData>
  <sheetCalcPr fullCalcOnLoad="1"/>
  <mergeCells count="8">
    <mergeCell ref="O3:P3"/>
    <mergeCell ref="Q3:R3"/>
    <mergeCell ref="C3:D3"/>
    <mergeCell ref="E3:F3"/>
    <mergeCell ref="G3:H3"/>
    <mergeCell ref="I3:J3"/>
    <mergeCell ref="K3:L3"/>
    <mergeCell ref="M3:N3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61"/>
  <sheetViews>
    <sheetView topLeftCell="A8" workbookViewId="0">
      <pane xSplit="1" topLeftCell="B1" activePane="topRight" state="frozenSplit"/>
      <selection pane="topRight"/>
    </sheetView>
  </sheetViews>
  <sheetFormatPr baseColWidth="10" defaultRowHeight="13"/>
  <cols>
    <col min="1" max="1" width="10.7109375" style="14"/>
    <col min="2" max="2" width="11.7109375" style="14" customWidth="1"/>
    <col min="3" max="22" width="11.7109375" customWidth="1"/>
    <col min="23" max="23" width="14.7109375" customWidth="1"/>
    <col min="24" max="24" width="16.42578125" customWidth="1"/>
    <col min="25" max="25" width="21.85546875" customWidth="1"/>
    <col min="26" max="26" width="15.85546875" customWidth="1"/>
    <col min="27" max="27" width="15.42578125" customWidth="1"/>
    <col min="28" max="28" width="16.5703125" customWidth="1"/>
  </cols>
  <sheetData>
    <row r="1" spans="1:19" s="276" customFormat="1" ht="23">
      <c r="B1" s="278" t="s">
        <v>158</v>
      </c>
    </row>
    <row r="2" spans="1:19" s="276" customFormat="1" ht="23">
      <c r="B2" s="278"/>
    </row>
    <row r="3" spans="1:19">
      <c r="B3" s="385" t="s">
        <v>74</v>
      </c>
      <c r="C3" s="386"/>
      <c r="D3" s="386"/>
      <c r="E3" s="386"/>
      <c r="F3" s="386"/>
      <c r="G3" s="386"/>
      <c r="H3" s="386"/>
      <c r="I3" s="386"/>
      <c r="J3" s="386"/>
      <c r="K3" s="391" t="s">
        <v>233</v>
      </c>
      <c r="L3" s="391"/>
      <c r="M3" s="391"/>
      <c r="N3" s="391"/>
      <c r="O3" s="391"/>
      <c r="P3" s="391"/>
      <c r="Q3" s="385" t="s">
        <v>25</v>
      </c>
      <c r="R3" s="386"/>
      <c r="S3" s="387"/>
    </row>
    <row r="4" spans="1:19">
      <c r="B4" s="388" t="s">
        <v>17</v>
      </c>
      <c r="C4" s="389"/>
      <c r="D4" s="389"/>
      <c r="E4" s="383" t="s">
        <v>96</v>
      </c>
      <c r="F4" s="383"/>
      <c r="G4" s="383"/>
      <c r="H4" s="383" t="s">
        <v>348</v>
      </c>
      <c r="I4" s="389"/>
      <c r="J4" s="390"/>
      <c r="K4" s="383" t="s">
        <v>236</v>
      </c>
      <c r="L4" s="383"/>
      <c r="M4" s="383"/>
      <c r="N4" s="383" t="s">
        <v>27</v>
      </c>
      <c r="O4" s="389"/>
      <c r="P4" s="390"/>
      <c r="Q4" s="388" t="s">
        <v>45</v>
      </c>
      <c r="R4" s="389"/>
      <c r="S4" s="390"/>
    </row>
    <row r="5" spans="1:19">
      <c r="B5" s="388" t="s">
        <v>72</v>
      </c>
      <c r="C5" s="389"/>
      <c r="D5" s="389"/>
      <c r="E5" s="383" t="s">
        <v>112</v>
      </c>
      <c r="F5" s="383"/>
      <c r="G5" s="383"/>
      <c r="H5" s="383" t="s">
        <v>113</v>
      </c>
      <c r="I5" s="383"/>
      <c r="J5" s="384"/>
      <c r="K5" s="383" t="s">
        <v>112</v>
      </c>
      <c r="L5" s="383"/>
      <c r="M5" s="383"/>
      <c r="N5" s="383" t="s">
        <v>113</v>
      </c>
      <c r="O5" s="383"/>
      <c r="P5" s="384"/>
      <c r="Q5" s="383" t="s">
        <v>113</v>
      </c>
      <c r="R5" s="383"/>
      <c r="S5" s="384"/>
    </row>
    <row r="6" spans="1:19">
      <c r="B6" s="275" t="s">
        <v>62</v>
      </c>
      <c r="C6" s="273" t="s">
        <v>373</v>
      </c>
      <c r="D6" s="273" t="s">
        <v>71</v>
      </c>
      <c r="E6" s="275" t="s">
        <v>62</v>
      </c>
      <c r="F6" s="273" t="s">
        <v>373</v>
      </c>
      <c r="G6" s="273" t="s">
        <v>71</v>
      </c>
      <c r="H6" s="275" t="s">
        <v>62</v>
      </c>
      <c r="I6" s="273" t="s">
        <v>373</v>
      </c>
      <c r="J6" s="274" t="s">
        <v>71</v>
      </c>
      <c r="K6" s="275" t="s">
        <v>62</v>
      </c>
      <c r="L6" s="273" t="s">
        <v>373</v>
      </c>
      <c r="M6" s="273" t="s">
        <v>71</v>
      </c>
      <c r="N6" s="275" t="s">
        <v>62</v>
      </c>
      <c r="O6" s="273" t="s">
        <v>373</v>
      </c>
      <c r="P6" s="274" t="s">
        <v>71</v>
      </c>
      <c r="Q6" s="275" t="s">
        <v>62</v>
      </c>
      <c r="R6" s="273" t="s">
        <v>373</v>
      </c>
      <c r="S6" s="274" t="s">
        <v>71</v>
      </c>
    </row>
    <row r="7" spans="1:19">
      <c r="A7" s="279" t="s">
        <v>6</v>
      </c>
      <c r="B7" s="372">
        <f>SpeedupOverRef!AG68/SpeedupOverRef!AH68</f>
        <v>1.3634478313002334</v>
      </c>
      <c r="C7" s="20">
        <f>Power!AG68/Power!AH68</f>
        <v>1.1044547154608921</v>
      </c>
      <c r="D7" s="20">
        <f>EnergyOverRef!AG68/EnergyOverRef!AH68</f>
        <v>0.7891730073078902</v>
      </c>
      <c r="E7" s="32">
        <f>SpeedupOverRef!AO68/SpeedupOverRef!AU68</f>
        <v>1.3360853250781244</v>
      </c>
      <c r="F7" s="32">
        <f>Power!AO68/Power!AU68</f>
        <v>1.2837083089678243</v>
      </c>
      <c r="G7" s="32">
        <f>EnergyOverRef!AO68/EnergyOverRef!AU68</f>
        <v>0.90652340053945257</v>
      </c>
      <c r="H7" s="20">
        <f>SpeedupOverRef!R68/SpeedupOverRef!Z68</f>
        <v>1.3234857215775386</v>
      </c>
      <c r="I7" s="20">
        <f>Power!R68/Power!Z68</f>
        <v>1.5709373293975493</v>
      </c>
      <c r="J7" s="21">
        <f>EnergyOverRef!R68/EnergyOverRef!Z68</f>
        <v>1.1192006876445129</v>
      </c>
      <c r="K7" s="36">
        <f>SpeedupOverRef!AI68/SpeedupOverRef!AR68</f>
        <v>1.327028230514627</v>
      </c>
      <c r="L7" s="32">
        <f>Power!AI68/Power!AR68</f>
        <v>1.3283196636225338</v>
      </c>
      <c r="M7" s="32">
        <f>EnergyOverRef!AI68/EnergyOverRef!AR68</f>
        <v>0.99752868378981263</v>
      </c>
      <c r="N7" s="20">
        <f>SpeedupOverRef!M68/SpeedupOverRef!U68</f>
        <v>1.3267689522572941</v>
      </c>
      <c r="O7" s="20">
        <f>Power!M68/Power!U68</f>
        <v>1.2970059141798436</v>
      </c>
      <c r="P7" s="21">
        <f>EnergyOverRef!M68/EnergyOverRef!U68</f>
        <v>0.95766986406096399</v>
      </c>
      <c r="Q7" s="19">
        <f>SpeedupOverRef!K68/SpeedupOverRef!Q68</f>
        <v>1.3418081183699975</v>
      </c>
      <c r="R7" s="20">
        <f>Power!K68/Power!Q68</f>
        <v>1.4150425217923517</v>
      </c>
      <c r="S7" s="21">
        <f>EnergyOverRef!K68/EnergyOverRef!Q68</f>
        <v>1.0634110376155941</v>
      </c>
    </row>
    <row r="8" spans="1:19">
      <c r="A8" s="280" t="s">
        <v>73</v>
      </c>
      <c r="B8" s="222">
        <f>SpeedupOverRef!AG69/SpeedupOverRef!AH69</f>
        <v>1.2345414982698952</v>
      </c>
      <c r="C8" s="218">
        <f>Power!AG69/Power!AH69</f>
        <v>1.0768977438686254</v>
      </c>
      <c r="D8" s="218">
        <f>EnergyOverRef!AG69/EnergyOverRef!AH69</f>
        <v>0.85499413557869253</v>
      </c>
      <c r="E8" s="218">
        <f>SpeedupOverRef!AO69/SpeedupOverRef!AU69</f>
        <v>1.198862788461829</v>
      </c>
      <c r="F8" s="218">
        <f>Power!AO69/Power!AU69</f>
        <v>1.2067704245385547</v>
      </c>
      <c r="G8" s="218">
        <f>EnergyOverRef!AO69/EnergyOverRef!AU69</f>
        <v>0.95854182631566409</v>
      </c>
      <c r="H8" s="218">
        <f>SpeedupOverRef!R69/SpeedupOverRef!Z69</f>
        <v>1.1927302553460848</v>
      </c>
      <c r="I8" s="218">
        <f>Power!R69/Power!Z69</f>
        <v>1.4309162633558781</v>
      </c>
      <c r="J8" s="223">
        <f>EnergyOverRef!R69/EnergyOverRef!Z69</f>
        <v>1.1413040680141591</v>
      </c>
      <c r="K8" s="222">
        <f>SpeedupOverRef!AI69/SpeedupOverRef!AR69</f>
        <v>1.1800908695027632</v>
      </c>
      <c r="L8" s="218">
        <f>Power!AI69/Power!AR69</f>
        <v>1.2411863332126383</v>
      </c>
      <c r="M8" s="218">
        <f>EnergyOverRef!AI69/EnergyOverRef!AR69</f>
        <v>1.0469437456176343</v>
      </c>
      <c r="N8" s="218">
        <f>SpeedupOverRef!M69/SpeedupOverRef!U69</f>
        <v>1.1907835617006204</v>
      </c>
      <c r="O8" s="218">
        <f>Power!M69/Power!U69</f>
        <v>1.208535962477105</v>
      </c>
      <c r="P8" s="223">
        <f>EnergyOverRef!M69/EnergyOverRef!U69</f>
        <v>0.99655760992035214</v>
      </c>
      <c r="Q8" s="222">
        <f>SpeedupOverRef!K69/SpeedupOverRef!Q69</f>
        <v>1.1850464856303931</v>
      </c>
      <c r="R8" s="218">
        <f>Power!K69/Power!Q69</f>
        <v>1.3058680136018881</v>
      </c>
      <c r="S8" s="223">
        <f>EnergyOverRef!K69/EnergyOverRef!Q69</f>
        <v>1.1087726581159554</v>
      </c>
    </row>
    <row r="9" spans="1:19">
      <c r="A9" s="280" t="s">
        <v>393</v>
      </c>
      <c r="B9" s="222">
        <f>SpeedupOverRef!AG70/SpeedupOverRef!AH70</f>
        <v>1.2209970728993331</v>
      </c>
      <c r="C9" s="218">
        <f>Power!AG70/Power!AH70</f>
        <v>1.0757038258336613</v>
      </c>
      <c r="D9" s="218">
        <f>EnergyOverRef!AG70/EnergyOverRef!AH70</f>
        <v>0.86326126234588874</v>
      </c>
      <c r="E9" s="218">
        <f>SpeedupOverRef!AO70/SpeedupOverRef!AU70</f>
        <v>1.1819246088338002</v>
      </c>
      <c r="F9" s="218">
        <f>Power!AO70/Power!AU70</f>
        <v>1.1918423832266836</v>
      </c>
      <c r="G9" s="218">
        <f>EnergyOverRef!AO70/EnergyOverRef!AU70</f>
        <v>0.95830197160442254</v>
      </c>
      <c r="H9" s="218">
        <f>SpeedupOverRef!R70/SpeedupOverRef!Z70</f>
        <v>1.1770406587821118</v>
      </c>
      <c r="I9" s="218">
        <f>Power!R70/Power!Z70</f>
        <v>1.4090796189847365</v>
      </c>
      <c r="J9" s="223">
        <f>EnergyOverRef!R70/EnergyOverRef!Z70</f>
        <v>1.1349166069247747</v>
      </c>
      <c r="K9" s="222">
        <f>SpeedupOverRef!AI70/SpeedupOverRef!AR70</f>
        <v>1.1752749320353306</v>
      </c>
      <c r="L9" s="218">
        <f>Power!AI70/Power!AR70</f>
        <v>1.2265564445814796</v>
      </c>
      <c r="M9" s="218">
        <f>EnergyOverRef!AI70/EnergyOverRef!AR70</f>
        <v>1.0348473754961378</v>
      </c>
      <c r="N9" s="218">
        <f>SpeedupOverRef!M70/SpeedupOverRef!U70</f>
        <v>1.181330448181803</v>
      </c>
      <c r="O9" s="218">
        <f>Power!M70/Power!U70</f>
        <v>1.1956434469322799</v>
      </c>
      <c r="P9" s="223">
        <f>EnergyOverRef!M70/EnergyOverRef!U70</f>
        <v>0.98964763128259603</v>
      </c>
      <c r="Q9" s="222">
        <f>SpeedupOverRef!K70/SpeedupOverRef!Q70</f>
        <v>1.1851380086203485</v>
      </c>
      <c r="R9" s="218">
        <f>Power!K70/Power!Q70</f>
        <v>1.3054075491322332</v>
      </c>
      <c r="S9" s="223">
        <f>EnergyOverRef!K70/EnergyOverRef!Q70</f>
        <v>1.105436340570745</v>
      </c>
    </row>
    <row r="10" spans="1:19">
      <c r="A10" s="279" t="s">
        <v>9</v>
      </c>
      <c r="B10" s="222">
        <f>SpeedupOverRef!AG71/SpeedupOverRef!AH71</f>
        <v>1.2890009443685544</v>
      </c>
      <c r="C10" s="218">
        <f>Power!AG71/Power!AH71</f>
        <v>1.081680954445055</v>
      </c>
      <c r="D10" s="218">
        <f>EnergyOverRef!AG71/EnergyOverRef!AH71</f>
        <v>0.81938772254296122</v>
      </c>
      <c r="E10" s="218">
        <f>SpeedupOverRef!AO71/SpeedupOverRef!AU71</f>
        <v>1.2759023383176702</v>
      </c>
      <c r="F10" s="218">
        <f>Power!AO71/Power!AU71</f>
        <v>1.2675632279279876</v>
      </c>
      <c r="G10" s="218">
        <f>EnergyOverRef!AO71/EnergyOverRef!AU71</f>
        <v>0.95948829068703856</v>
      </c>
      <c r="H10" s="218">
        <f>SpeedupOverRef!R71/SpeedupOverRef!Z71</f>
        <v>1.2654305853337813</v>
      </c>
      <c r="I10" s="218">
        <f>Power!R71/Power!Z71</f>
        <v>1.5199187492175044</v>
      </c>
      <c r="J10" s="223">
        <f>EnergyOverRef!R71/EnergyOverRef!Z71</f>
        <v>1.1663953888628953</v>
      </c>
      <c r="K10" s="222">
        <f>SpeedupOverRef!AI71/SpeedupOverRef!AR71</f>
        <v>1.2009229266419372</v>
      </c>
      <c r="L10" s="218">
        <f>Power!AI71/Power!AR71</f>
        <v>1.2989651804888427</v>
      </c>
      <c r="M10" s="218">
        <f>EnergyOverRef!AI71/EnergyOverRef!AR71</f>
        <v>1.0953437878944849</v>
      </c>
      <c r="N10" s="218">
        <f>SpeedupOverRef!M71/SpeedupOverRef!U71</f>
        <v>1.232926580361569</v>
      </c>
      <c r="O10" s="218">
        <f>Power!M71/Power!U71</f>
        <v>1.259375614254665</v>
      </c>
      <c r="P10" s="223">
        <f>EnergyOverRef!M71/EnergyOverRef!U71</f>
        <v>1.023471228358704</v>
      </c>
      <c r="Q10" s="222">
        <f>SpeedupOverRef!K71/SpeedupOverRef!Q71</f>
        <v>1.1846508906128312</v>
      </c>
      <c r="R10" s="218">
        <f>Power!K71/Power!Q71</f>
        <v>1.3076432385201895</v>
      </c>
      <c r="S10" s="223">
        <f>EnergyOverRef!K71/EnergyOverRef!Q71</f>
        <v>1.1217554937998921</v>
      </c>
    </row>
    <row r="11" spans="1:19">
      <c r="A11" s="279" t="s">
        <v>10</v>
      </c>
      <c r="B11" s="222">
        <f>SpeedupOverRef!AG72/SpeedupOverRef!AH72</f>
        <v>1.1790779024204285</v>
      </c>
      <c r="C11" s="218">
        <f>Power!AG72/Power!AH72</f>
        <v>1.0719977999262433</v>
      </c>
      <c r="D11" s="218">
        <f>EnergyOverRef!AG72/EnergyOverRef!AH72</f>
        <v>0.88751546020733396</v>
      </c>
      <c r="E11" s="218">
        <f>SpeedupOverRef!AO72/SpeedupOverRef!AU72</f>
        <v>1.1341296404758197</v>
      </c>
      <c r="F11" s="218">
        <f>Power!AO72/Power!AU72</f>
        <v>1.1461146508708902</v>
      </c>
      <c r="G11" s="218">
        <f>EnergyOverRef!AO72/EnergyOverRef!AU72</f>
        <v>0.95754802166657793</v>
      </c>
      <c r="H11" s="218">
        <f>SpeedupOverRef!R72/SpeedupOverRef!Z72</f>
        <v>1.1333255831861946</v>
      </c>
      <c r="I11" s="218">
        <f>Power!R72/Power!Z72</f>
        <v>1.3422346055104302</v>
      </c>
      <c r="J11" s="223">
        <f>EnergyOverRef!R72/EnergyOverRef!Z72</f>
        <v>1.1147621813037132</v>
      </c>
      <c r="K11" s="222">
        <f>SpeedupOverRef!AI72/SpeedupOverRef!AR72</f>
        <v>1.1611909516528847</v>
      </c>
      <c r="L11" s="218">
        <f>Power!AI72/Power!AR72</f>
        <v>1.1806023755402557</v>
      </c>
      <c r="M11" s="218">
        <f>EnergyOverRef!AI72/EnergyOverRef!AR72</f>
        <v>0.99725984147866242</v>
      </c>
      <c r="N11" s="218">
        <f>SpeedupOverRef!M72/SpeedupOverRef!U72</f>
        <v>1.1542808365597379</v>
      </c>
      <c r="O11" s="218">
        <f>Power!M72/Power!U72</f>
        <v>1.1550948427380734</v>
      </c>
      <c r="P11" s="223">
        <f>EnergyOverRef!M72/EnergyOverRef!U72</f>
        <v>0.96768634944513121</v>
      </c>
      <c r="Q11" s="222">
        <f>SpeedupOverRef!K72/SpeedupOverRef!Q72</f>
        <v>1.1854058135665444</v>
      </c>
      <c r="R11" s="218">
        <f>Power!K72/Power!Q72</f>
        <v>1.3039311846610406</v>
      </c>
      <c r="S11" s="223">
        <f>EnergyOverRef!K72/EnergyOverRef!Q72</f>
        <v>1.0948246589110044</v>
      </c>
    </row>
    <row r="12" spans="1:19">
      <c r="A12" s="279" t="s">
        <v>11</v>
      </c>
      <c r="B12" s="222">
        <f>SpeedupOverRef!AG73/SpeedupOverRef!AH73</f>
        <v>1.7521434915040639</v>
      </c>
      <c r="C12" s="218">
        <f>Power!AG73/Power!AH73</f>
        <v>1.1712214956745954</v>
      </c>
      <c r="D12" s="218">
        <f>EnergyOverRef!AG73/EnergyOverRef!AH73</f>
        <v>0.66037318295044434</v>
      </c>
      <c r="E12" s="218">
        <f>SpeedupOverRef!AO73/SpeedupOverRef!AU73</f>
        <v>1.7597563467111468</v>
      </c>
      <c r="F12" s="218">
        <f>Power!AO73/Power!AU73</f>
        <v>1.45896873233561</v>
      </c>
      <c r="G12" s="218">
        <f>EnergyOverRef!AO73/EnergyOverRef!AU73</f>
        <v>0.81521285715026637</v>
      </c>
      <c r="H12" s="218">
        <f>SpeedupOverRef!R73/SpeedupOverRef!Z73</f>
        <v>1.7560972260757586</v>
      </c>
      <c r="I12" s="218">
        <f>Power!R73/Power!Z73</f>
        <v>1.9245444554303841</v>
      </c>
      <c r="J12" s="223">
        <f>EnergyOverRef!R73/EnergyOverRef!Z73</f>
        <v>1.0850336351158123</v>
      </c>
      <c r="K12" s="222">
        <f>SpeedupOverRef!AI73/SpeedupOverRef!AR73</f>
        <v>1.7030494371557345</v>
      </c>
      <c r="L12" s="218">
        <f>Power!AI73/Power!AR73</f>
        <v>1.4985509046572159</v>
      </c>
      <c r="M12" s="218">
        <f>EnergyOverRef!AI73/EnergyOverRef!AR73</f>
        <v>0.87990007626426758</v>
      </c>
      <c r="N12" s="218">
        <f>SpeedupOverRef!M73/SpeedupOverRef!U73</f>
        <v>1.6922767141268045</v>
      </c>
      <c r="O12" s="218">
        <f>Power!M73/Power!U73</f>
        <v>1.4770048881876037</v>
      </c>
      <c r="P12" s="223">
        <f>EnergyOverRef!M73/EnergyOverRef!U73</f>
        <v>0.86710226918698796</v>
      </c>
      <c r="Q12" s="222">
        <f>SpeedupOverRef!K73/SpeedupOverRef!Q73</f>
        <v>1.7020243659805951</v>
      </c>
      <c r="R12" s="218">
        <f>Power!K73/Power!Q73</f>
        <v>1.608767534260044</v>
      </c>
      <c r="S12" s="223">
        <f>EnergyOverRef!K73/EnergyOverRef!Q73</f>
        <v>0.95429075641859396</v>
      </c>
    </row>
    <row r="13" spans="1:19">
      <c r="A13" s="279" t="s">
        <v>23</v>
      </c>
      <c r="B13" s="222">
        <f>SpeedupOverRef!AG74/SpeedupOverRef!AH74</f>
        <v>1.089335615455751</v>
      </c>
      <c r="C13" s="218">
        <f>Power!AG74/Power!AH74</f>
        <v>1.0423414756341824</v>
      </c>
      <c r="D13" s="218">
        <f>EnergyOverRef!AG74/EnergyOverRef!AH74</f>
        <v>0.95560443716898957</v>
      </c>
      <c r="E13" s="218">
        <f>SpeedupOverRef!AO74/SpeedupOverRef!AU74</f>
        <v>1.0567075721953041</v>
      </c>
      <c r="F13" s="218">
        <f>Power!AO74/Power!AU74</f>
        <v>1.1065564874444977</v>
      </c>
      <c r="G13" s="218">
        <f>EnergyOverRef!AO74/EnergyOverRef!AU74</f>
        <v>1.0255794215134666</v>
      </c>
      <c r="H13" s="218">
        <f>SpeedupOverRef!R74/SpeedupOverRef!Z74</f>
        <v>1.0579052376691995</v>
      </c>
      <c r="I13" s="218">
        <f>Power!R74/Power!Z74</f>
        <v>1.251636783350196</v>
      </c>
      <c r="J13" s="223">
        <f>EnergyOverRef!R74/EnergyOverRef!Z74</f>
        <v>1.157472154171411</v>
      </c>
      <c r="K13" s="222">
        <f>SpeedupOverRef!AI74/SpeedupOverRef!AR74</f>
        <v>1.0230703501640392</v>
      </c>
      <c r="L13" s="218">
        <f>Power!AI74/Power!AR74</f>
        <v>1.1279805974297543</v>
      </c>
      <c r="M13" s="218">
        <f>EnergyOverRef!AI74/EnergyOverRef!AR74</f>
        <v>1.0963529124350424</v>
      </c>
      <c r="N13" s="218">
        <f>SpeedupOverRef!M74/SpeedupOverRef!U74</f>
        <v>1.0436118120463067</v>
      </c>
      <c r="O13" s="218">
        <f>Power!M74/Power!U74</f>
        <v>1.0957525542433002</v>
      </c>
      <c r="P13" s="223">
        <f>EnergyOverRef!M74/EnergyOverRef!U74</f>
        <v>1.0390759012299904</v>
      </c>
      <c r="Q13" s="222">
        <f>SpeedupOverRef!K74/SpeedupOverRef!Q74</f>
        <v>1.0136472208190146</v>
      </c>
      <c r="R13" s="218">
        <f>Power!K74/Power!Q74</f>
        <v>1.1806119989574675</v>
      </c>
      <c r="S13" s="223">
        <f>EnergyOverRef!K74/EnergyOverRef!Q74</f>
        <v>1.1635450259975604</v>
      </c>
    </row>
    <row r="14" spans="1:19" ht="20" customHeight="1">
      <c r="A14" s="281" t="s">
        <v>171</v>
      </c>
      <c r="B14" s="222">
        <f>SpeedupOverRef!AG75/SpeedupOverRef!AH75</f>
        <v>1.0092126847008962</v>
      </c>
      <c r="C14" s="218">
        <f>Power!AG75/Power!AH75</f>
        <v>1.0272439919325336</v>
      </c>
      <c r="D14" s="218">
        <f>EnergyOverRef!AG75/EnergyOverRef!AH75</f>
        <v>1.016704606093547</v>
      </c>
      <c r="E14" s="218">
        <f>SpeedupOverRef!AO75/SpeedupOverRef!AU75</f>
        <v>0.9888900057099973</v>
      </c>
      <c r="F14" s="218">
        <f>Power!AO75/Power!AU75</f>
        <v>1.0308594753108304</v>
      </c>
      <c r="G14" s="218">
        <f>EnergyOverRef!AO75/EnergyOverRef!AU75</f>
        <v>1.042166966334775</v>
      </c>
      <c r="H14" s="218">
        <f>SpeedupOverRef!R75/SpeedupOverRef!Z75</f>
        <v>0.99500528638622643</v>
      </c>
      <c r="I14" s="218">
        <f>Power!R75/Power!Z75</f>
        <v>1.1267856817962933</v>
      </c>
      <c r="J14" s="223">
        <f>EnergyOverRef!R75/EnergyOverRef!Z75</f>
        <v>1.1296489176809505</v>
      </c>
      <c r="K14" s="222">
        <f>SpeedupOverRef!AI75/SpeedupOverRef!AR75</f>
        <v>0.98186475665925754</v>
      </c>
      <c r="L14" s="218">
        <f>Power!AI75/Power!AR75</f>
        <v>1.0507802888982771</v>
      </c>
      <c r="M14" s="218">
        <f>EnergyOverRef!AI75/EnergyOverRef!AR75</f>
        <v>1.0703612534581681</v>
      </c>
      <c r="N14" s="218">
        <f>SpeedupOverRef!M75/SpeedupOverRef!U75</f>
        <v>0.99294015877431763</v>
      </c>
      <c r="O14" s="218">
        <f>Power!M75/Power!U75</f>
        <v>1.0240703026361515</v>
      </c>
      <c r="P14" s="223">
        <f>EnergyOverRef!M75/EnergyOverRef!U75</f>
        <v>1.0301654903918867</v>
      </c>
      <c r="Q14" s="222">
        <f>SpeedupOverRef!K75/SpeedupOverRef!Q75</f>
        <v>0.9834522758796973</v>
      </c>
      <c r="R14" s="218">
        <f>Power!K75/Power!Q75</f>
        <v>1.1545775152457241</v>
      </c>
      <c r="S14" s="223">
        <f>EnergyOverRef!K75/EnergyOverRef!Q75</f>
        <v>1.1741306795919417</v>
      </c>
    </row>
    <row r="15" spans="1:19" ht="20" customHeight="1">
      <c r="A15" s="281" t="s">
        <v>302</v>
      </c>
      <c r="B15" s="222">
        <f>SpeedupOverRef!AG76/SpeedupOverRef!AH76</f>
        <v>1.8183429681681891</v>
      </c>
      <c r="C15" s="218">
        <f>Power!AG76/Power!AH76</f>
        <v>1.1840729109573522</v>
      </c>
      <c r="D15" s="218">
        <f>EnergyOverRef!AG76/EnergyOverRef!AH76</f>
        <v>0.64873249863089255</v>
      </c>
      <c r="E15" s="218">
        <f>SpeedupOverRef!AO76/SpeedupOverRef!AU76</f>
        <v>1.7640262464558207</v>
      </c>
      <c r="F15" s="218">
        <f>Power!AO76/Power!AU76</f>
        <v>1.45314728482112</v>
      </c>
      <c r="G15" s="218">
        <f>EnergyOverRef!AO76/EnergyOverRef!AU76</f>
        <v>0.81243228287473279</v>
      </c>
      <c r="H15" s="218">
        <f>SpeedupOverRef!R76/SpeedupOverRef!Z76</f>
        <v>1.781847620856835</v>
      </c>
      <c r="I15" s="218">
        <f>Power!R76/Power!Z76</f>
        <v>1.9494157892307591</v>
      </c>
      <c r="J15" s="223">
        <f>EnergyOverRef!R76/EnergyOverRef!Z76</f>
        <v>1.0884620813660202</v>
      </c>
      <c r="K15" s="222">
        <f>SpeedupOverRef!AI76/SpeedupOverRef!AR76</f>
        <v>1.7396904193959155</v>
      </c>
      <c r="L15" s="218">
        <f>Power!AI76/Power!AR76</f>
        <v>1.481752300254229</v>
      </c>
      <c r="M15" s="218">
        <f>EnergyOverRef!AI76/EnergyOverRef!AR76</f>
        <v>0.84707757457602328</v>
      </c>
      <c r="N15" s="218">
        <f>SpeedupOverRef!M76/SpeedupOverRef!U76</f>
        <v>1.7266047307649586</v>
      </c>
      <c r="O15" s="218">
        <f>Power!M76/Power!U76</f>
        <v>1.4673422069916229</v>
      </c>
      <c r="P15" s="223">
        <f>EnergyOverRef!M76/EnergyOverRef!U76</f>
        <v>0.84386939095661895</v>
      </c>
      <c r="Q15" s="222">
        <f>SpeedupOverRef!K76/SpeedupOverRef!Q76</f>
        <v>1.7286862275453221</v>
      </c>
      <c r="R15" s="218">
        <f>Power!K76/Power!Q76</f>
        <v>1.5927799412520456</v>
      </c>
      <c r="S15" s="223">
        <f>EnergyOverRef!K76/EnergyOverRef!Q76</f>
        <v>0.92798644385658269</v>
      </c>
    </row>
    <row r="16" spans="1:19" ht="20" customHeight="1">
      <c r="A16" s="281" t="s">
        <v>3</v>
      </c>
      <c r="B16" s="222">
        <f>SpeedupOverRef!AG77/SpeedupOverRef!AH77</f>
        <v>1.21461983807025</v>
      </c>
      <c r="C16" s="218">
        <f>Power!AG77/Power!AH77</f>
        <v>1.0645398594928697</v>
      </c>
      <c r="D16" s="218">
        <f>EnergyOverRef!AG77/EnergyOverRef!AH77</f>
        <v>0.86079820366255644</v>
      </c>
      <c r="E16" s="218">
        <f>SpeedupOverRef!AO77/SpeedupOverRef!AU77</f>
        <v>1.1856918684420557</v>
      </c>
      <c r="F16" s="218">
        <f>Power!AO77/Power!AU77</f>
        <v>1.2191812011625618</v>
      </c>
      <c r="G16" s="218">
        <f>EnergyOverRef!AO77/EnergyOverRef!AU77</f>
        <v>1.0037873790850933</v>
      </c>
      <c r="H16" s="218">
        <f>SpeedupOverRef!R77/SpeedupOverRef!Z77</f>
        <v>1.1827257996080356</v>
      </c>
      <c r="I16" s="218">
        <f>Power!R77/Power!Z77</f>
        <v>1.4397392417054204</v>
      </c>
      <c r="J16" s="223">
        <f>EnergyOverRef!R77/EnergyOverRef!Z77</f>
        <v>1.1936595134686927</v>
      </c>
      <c r="K16" s="222">
        <f>SpeedupOverRef!AI77/SpeedupOverRef!AR77</f>
        <v>1.0947207835604498</v>
      </c>
      <c r="L16" s="218">
        <f>Power!AI77/Power!AR77</f>
        <v>1.2356460983528406</v>
      </c>
      <c r="M16" s="218">
        <f>EnergyOverRef!AI77/EnergyOverRef!AR77</f>
        <v>1.1321763361748587</v>
      </c>
      <c r="N16" s="218">
        <f>SpeedupOverRef!M77/SpeedupOverRef!U77</f>
        <v>1.1376037874470808</v>
      </c>
      <c r="O16" s="218">
        <f>Power!M77/Power!U77</f>
        <v>1.1961155624795239</v>
      </c>
      <c r="P16" s="223">
        <f>EnergyOverRef!M77/EnergyOverRef!U77</f>
        <v>1.0506735051326377</v>
      </c>
      <c r="Q16" s="222">
        <f>SpeedupOverRef!K77/SpeedupOverRef!Q77</f>
        <v>1.0642871562707159</v>
      </c>
      <c r="R16" s="218">
        <f>Power!K77/Power!Q77</f>
        <v>1.2137898713219224</v>
      </c>
      <c r="S16" s="223">
        <f>EnergyOverRef!K77/EnergyOverRef!Q77</f>
        <v>1.1495908590163959</v>
      </c>
    </row>
    <row r="17" spans="1:22" ht="20" customHeight="1">
      <c r="A17" s="281" t="s">
        <v>128</v>
      </c>
      <c r="B17" s="224">
        <f>SpeedupOverRef!AG78/SpeedupOverRef!AH78</f>
        <v>1.627113066327698</v>
      </c>
      <c r="C17" s="225">
        <f>Power!AG78/Power!AH78</f>
        <v>1.1438532524374776</v>
      </c>
      <c r="D17" s="225">
        <f>EnergyOverRef!AG78/EnergyOverRef!AH78</f>
        <v>0.69073367830798826</v>
      </c>
      <c r="E17" s="225">
        <f>SpeedupOverRef!AO78/SpeedupOverRef!AU78</f>
        <v>1.7499170719018105</v>
      </c>
      <c r="F17" s="225">
        <f>Power!AO78/Power!AU78</f>
        <v>1.4727580980123895</v>
      </c>
      <c r="G17" s="225">
        <f>EnergyOverRef!AO78/EnergyOverRef!AU78</f>
        <v>0.82183204266878485</v>
      </c>
      <c r="H17" s="225">
        <f>SpeedupOverRef!R78/SpeedupOverRef!Z78</f>
        <v>1.698965850728221</v>
      </c>
      <c r="I17" s="225">
        <f>Power!R78/Power!Z78</f>
        <v>1.8669896020080161</v>
      </c>
      <c r="J17" s="226">
        <f>EnergyOverRef!R78/EnergyOverRef!Z78</f>
        <v>1.076733081856698</v>
      </c>
      <c r="K17" s="224">
        <f>SpeedupOverRef!AI78/SpeedupOverRef!AR78</f>
        <v>1.6243126702657629</v>
      </c>
      <c r="L17" s="225">
        <f>Power!AI78/Power!AR78</f>
        <v>1.5364260181891041</v>
      </c>
      <c r="M17" s="225">
        <f>EnergyOverRef!AI78/EnergyOverRef!AR78</f>
        <v>0.96050887760191617</v>
      </c>
      <c r="N17" s="225">
        <f>SpeedupOverRef!M78/SpeedupOverRef!U78</f>
        <v>1.6194831880391678</v>
      </c>
      <c r="O17" s="225">
        <f>Power!M78/Power!U78</f>
        <v>1.4984602406607925</v>
      </c>
      <c r="P17" s="226">
        <f>EnergyOverRef!M78/EnergyOverRef!U78</f>
        <v>0.92329564329724145</v>
      </c>
      <c r="Q17" s="224">
        <f>SpeedupOverRef!K78/SpeedupOverRef!Q78</f>
        <v>1.6392465225760946</v>
      </c>
      <c r="R17" s="225">
        <f>Power!K78/Power!Q78</f>
        <v>1.6468418639620503</v>
      </c>
      <c r="S17" s="226">
        <f>EnergyOverRef!K78/EnergyOverRef!Q78</f>
        <v>1.0165735502605233</v>
      </c>
    </row>
    <row r="18" spans="1:22"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0"/>
      <c r="Q18" s="150"/>
      <c r="R18" s="150"/>
      <c r="S18" s="150"/>
      <c r="T18" s="150"/>
      <c r="U18" s="150"/>
      <c r="V18" s="150"/>
    </row>
    <row r="19" spans="1:22" s="150" customFormat="1">
      <c r="A19" s="14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22" s="150" customFormat="1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2" s="150" customFormat="1">
      <c r="A21" s="14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22" s="150" customFormat="1">
      <c r="A22" s="14"/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/>
      <c r="Q22"/>
      <c r="R22"/>
      <c r="S22"/>
      <c r="T22"/>
      <c r="U22"/>
      <c r="V22"/>
    </row>
    <row r="23" spans="1:22" s="150" customFormat="1">
      <c r="A23" s="14"/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/>
      <c r="Q23"/>
      <c r="R23"/>
      <c r="S23"/>
      <c r="T23"/>
      <c r="U23"/>
      <c r="V23"/>
    </row>
    <row r="24" spans="1:22" s="150" customFormat="1">
      <c r="A24" s="14"/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/>
      <c r="Q24"/>
      <c r="R24"/>
      <c r="S24"/>
      <c r="T24"/>
      <c r="U24"/>
      <c r="V24"/>
    </row>
    <row r="25" spans="1:22" s="150" customFormat="1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/>
      <c r="Q25"/>
      <c r="R25"/>
      <c r="S25"/>
      <c r="T25"/>
      <c r="U25"/>
      <c r="V25"/>
    </row>
    <row r="26" spans="1:22" s="150" customFormat="1">
      <c r="A26" s="14"/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/>
      <c r="Q26"/>
      <c r="R26"/>
      <c r="S26"/>
      <c r="T26"/>
      <c r="U26"/>
      <c r="V26"/>
    </row>
    <row r="27" spans="1:22" s="150" customFormat="1">
      <c r="A27" s="14"/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/>
      <c r="Q27"/>
      <c r="R27"/>
      <c r="S27"/>
      <c r="T27"/>
      <c r="U27"/>
      <c r="V27"/>
    </row>
    <row r="28" spans="1:22" s="150" customFormat="1">
      <c r="A28" s="14"/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/>
      <c r="Q28"/>
      <c r="R28"/>
      <c r="S28"/>
      <c r="T28"/>
      <c r="U28"/>
      <c r="V28"/>
    </row>
    <row r="29" spans="1:22" s="150" customFormat="1">
      <c r="A29" s="14"/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/>
      <c r="Q29"/>
      <c r="R29"/>
      <c r="S29"/>
      <c r="T29"/>
      <c r="U29"/>
      <c r="V29"/>
    </row>
    <row r="30" spans="1:22" s="150" customFormat="1">
      <c r="A30" s="14"/>
      <c r="B30" s="14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/>
      <c r="Q30"/>
      <c r="R30"/>
      <c r="S30"/>
      <c r="T30"/>
      <c r="U30"/>
      <c r="V30"/>
    </row>
    <row r="31" spans="1:22" s="150" customFormat="1">
      <c r="A31" s="14"/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/>
      <c r="Q31"/>
      <c r="R31"/>
      <c r="S31"/>
      <c r="T31"/>
      <c r="U31"/>
      <c r="V31"/>
    </row>
    <row r="32" spans="1:22" s="150" customFormat="1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/>
      <c r="Q32"/>
      <c r="R32"/>
      <c r="S32"/>
      <c r="T32"/>
      <c r="U32"/>
      <c r="V32"/>
    </row>
    <row r="33" spans="1:22" s="150" customFormat="1">
      <c r="A33" s="14"/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/>
      <c r="Q33"/>
      <c r="R33"/>
      <c r="S33"/>
      <c r="T33"/>
      <c r="U33"/>
      <c r="V33"/>
    </row>
    <row r="34" spans="1:22"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22"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22"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22"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22"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22"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22"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22"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22"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22"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22"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22"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22"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22"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3:22"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3:22"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3:22"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3:22"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3:22"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3:22">
      <c r="C54" s="14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3:22">
      <c r="C55" s="14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3:22"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3:22">
      <c r="C57" s="14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3:22">
      <c r="C58" s="14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3:22">
      <c r="C59" s="14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3:22">
      <c r="C60" s="14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3:22">
      <c r="C61" s="14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</sheetData>
  <sheetCalcPr fullCalcOnLoad="1"/>
  <mergeCells count="15">
    <mergeCell ref="Q5:S5"/>
    <mergeCell ref="Q3:S3"/>
    <mergeCell ref="Q4:S4"/>
    <mergeCell ref="B3:J3"/>
    <mergeCell ref="E5:G5"/>
    <mergeCell ref="B5:D5"/>
    <mergeCell ref="K5:M5"/>
    <mergeCell ref="H5:J5"/>
    <mergeCell ref="K4:M4"/>
    <mergeCell ref="H4:J4"/>
    <mergeCell ref="E4:G4"/>
    <mergeCell ref="B4:D4"/>
    <mergeCell ref="K3:P3"/>
    <mergeCell ref="N4:P4"/>
    <mergeCell ref="N5:P5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Y84"/>
  <sheetViews>
    <sheetView topLeftCell="A5" workbookViewId="0">
      <pane xSplit="1" topLeftCell="G1" activePane="topRight" state="frozenSplit"/>
      <selection pane="topRight"/>
    </sheetView>
  </sheetViews>
  <sheetFormatPr baseColWidth="10" defaultRowHeight="13"/>
  <cols>
    <col min="2" max="4" width="10.7109375" style="141"/>
    <col min="5" max="25" width="11.7109375" customWidth="1"/>
    <col min="26" max="26" width="14.7109375" customWidth="1"/>
    <col min="27" max="27" width="16.42578125" customWidth="1"/>
    <col min="28" max="28" width="21.85546875" customWidth="1"/>
    <col min="29" max="29" width="15.85546875" customWidth="1"/>
    <col min="30" max="30" width="15.42578125" customWidth="1"/>
    <col min="31" max="31" width="16.5703125" customWidth="1"/>
  </cols>
  <sheetData>
    <row r="1" spans="1:25" s="276" customFormat="1" ht="23">
      <c r="B1" s="278" t="s">
        <v>159</v>
      </c>
    </row>
    <row r="2" spans="1:25" s="276" customFormat="1" ht="23">
      <c r="B2" s="278"/>
    </row>
    <row r="3" spans="1:25">
      <c r="B3" s="385" t="s">
        <v>218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2"/>
      <c r="N3" s="385" t="s">
        <v>216</v>
      </c>
      <c r="O3" s="391"/>
      <c r="P3" s="391"/>
      <c r="Q3" s="391"/>
      <c r="R3" s="391"/>
      <c r="S3" s="391"/>
      <c r="T3" s="391"/>
      <c r="U3" s="391"/>
      <c r="V3" s="392"/>
      <c r="W3" s="385" t="s">
        <v>22</v>
      </c>
      <c r="X3" s="391"/>
      <c r="Y3" s="392"/>
    </row>
    <row r="4" spans="1:25">
      <c r="B4" s="388" t="s">
        <v>8</v>
      </c>
      <c r="C4" s="383"/>
      <c r="D4" s="383"/>
      <c r="E4" s="383" t="s">
        <v>331</v>
      </c>
      <c r="F4" s="383"/>
      <c r="G4" s="383"/>
      <c r="H4" s="383" t="s">
        <v>183</v>
      </c>
      <c r="I4" s="383"/>
      <c r="J4" s="383"/>
      <c r="K4" s="383" t="s">
        <v>285</v>
      </c>
      <c r="L4" s="383"/>
      <c r="M4" s="384"/>
      <c r="N4" s="388" t="s">
        <v>0</v>
      </c>
      <c r="O4" s="383"/>
      <c r="P4" s="383"/>
      <c r="Q4" s="383" t="s">
        <v>1</v>
      </c>
      <c r="R4" s="383"/>
      <c r="S4" s="383"/>
      <c r="T4" s="383" t="s">
        <v>2</v>
      </c>
      <c r="U4" s="383"/>
      <c r="V4" s="384"/>
      <c r="W4" s="388" t="s">
        <v>397</v>
      </c>
      <c r="X4" s="383"/>
      <c r="Y4" s="384"/>
    </row>
    <row r="5" spans="1:25">
      <c r="B5" s="388" t="s">
        <v>339</v>
      </c>
      <c r="C5" s="383"/>
      <c r="D5" s="383"/>
      <c r="E5" s="383" t="s">
        <v>127</v>
      </c>
      <c r="F5" s="383"/>
      <c r="G5" s="383"/>
      <c r="H5" s="383" t="s">
        <v>112</v>
      </c>
      <c r="I5" s="383"/>
      <c r="J5" s="383"/>
      <c r="K5" s="383" t="s">
        <v>113</v>
      </c>
      <c r="L5" s="383"/>
      <c r="M5" s="384"/>
      <c r="N5" s="388" t="s">
        <v>72</v>
      </c>
      <c r="O5" s="383"/>
      <c r="P5" s="383"/>
      <c r="Q5" s="383" t="s">
        <v>112</v>
      </c>
      <c r="R5" s="383"/>
      <c r="S5" s="383"/>
      <c r="T5" s="383" t="s">
        <v>113</v>
      </c>
      <c r="U5" s="383"/>
      <c r="V5" s="384"/>
      <c r="W5" s="383" t="s">
        <v>113</v>
      </c>
      <c r="X5" s="383"/>
      <c r="Y5" s="384"/>
    </row>
    <row r="6" spans="1:25">
      <c r="B6" s="5" t="s">
        <v>327</v>
      </c>
      <c r="C6" s="4" t="s">
        <v>296</v>
      </c>
      <c r="D6" s="4" t="s">
        <v>329</v>
      </c>
      <c r="E6" s="4" t="s">
        <v>61</v>
      </c>
      <c r="F6" s="4" t="s">
        <v>373</v>
      </c>
      <c r="G6" s="4" t="s">
        <v>71</v>
      </c>
      <c r="H6" s="4" t="s">
        <v>212</v>
      </c>
      <c r="I6" s="4" t="s">
        <v>373</v>
      </c>
      <c r="J6" s="4" t="s">
        <v>71</v>
      </c>
      <c r="K6" s="4" t="s">
        <v>212</v>
      </c>
      <c r="L6" s="4" t="s">
        <v>373</v>
      </c>
      <c r="M6" s="3" t="s">
        <v>71</v>
      </c>
      <c r="N6" s="16" t="s">
        <v>212</v>
      </c>
      <c r="O6" s="17" t="s">
        <v>373</v>
      </c>
      <c r="P6" s="17" t="s">
        <v>71</v>
      </c>
      <c r="Q6" s="17" t="s">
        <v>212</v>
      </c>
      <c r="R6" s="17" t="s">
        <v>373</v>
      </c>
      <c r="S6" s="17" t="s">
        <v>71</v>
      </c>
      <c r="T6" s="17" t="s">
        <v>212</v>
      </c>
      <c r="U6" s="17" t="s">
        <v>373</v>
      </c>
      <c r="V6" s="18" t="s">
        <v>71</v>
      </c>
      <c r="W6" s="16" t="s">
        <v>212</v>
      </c>
      <c r="X6" s="17" t="s">
        <v>373</v>
      </c>
      <c r="Y6" s="18" t="s">
        <v>71</v>
      </c>
    </row>
    <row r="7" spans="1:25">
      <c r="A7" s="13" t="s">
        <v>6</v>
      </c>
      <c r="B7" s="19">
        <f>SpeedupOverRef!C68/SpeedupOverRef!D68</f>
        <v>1.0638774967131215</v>
      </c>
      <c r="C7" s="20">
        <f>Power!C68/Power!D68</f>
        <v>1.0602206869683439</v>
      </c>
      <c r="D7" s="20">
        <f>EnergyOverRef!C68/EnergyOverRef!D68</f>
        <v>0.97798289508791025</v>
      </c>
      <c r="E7" s="20">
        <f>SpeedupOverRef!AA68/SpeedupOverRef!AB68</f>
        <v>1.2398192917204049</v>
      </c>
      <c r="F7" s="20">
        <f>Power!AA68/Power!AB68</f>
        <v>1.0991358201349395</v>
      </c>
      <c r="G7" s="20">
        <f>EnergyOverRef!AA68/EnergyOverRef!AB68</f>
        <v>0.8617987226848518</v>
      </c>
      <c r="H7" s="20">
        <f>SpeedupOverRef!AS68/SpeedupOverRef!AU68</f>
        <v>1.1676958169217988</v>
      </c>
      <c r="I7" s="20">
        <f>Power!AS68/Power!AU68</f>
        <v>1.0996828872510214</v>
      </c>
      <c r="J7" s="20">
        <f>EnergyOverRef!AS68/EnergyOverRef!AU68</f>
        <v>0.89340036744519902</v>
      </c>
      <c r="K7" s="20">
        <f>SpeedupOverRef!V68/SpeedupOverRef!Z68</f>
        <v>1.1423861392331887</v>
      </c>
      <c r="L7" s="20">
        <f>Power!V68/Power!Z68</f>
        <v>1.1514999159319821</v>
      </c>
      <c r="M7" s="21">
        <f>EnergyOverRef!V68/EnergyOverRef!Z68</f>
        <v>0.97337614624906843</v>
      </c>
      <c r="N7" s="19">
        <f>SpeedupOverRef!AF68/SpeedupOverRef!AG68</f>
        <v>1.2383629988805871</v>
      </c>
      <c r="O7" s="20">
        <f>Power!AF68/Power!AG68</f>
        <v>1.1069068610120434</v>
      </c>
      <c r="P7" s="20">
        <f>EnergyOverRef!AF68/EnergyOverRef!AG68</f>
        <v>0.92158069292017031</v>
      </c>
      <c r="Q7" s="20">
        <f>SpeedupOverRef!AI68/SpeedupOverRef!AN68</f>
        <v>1.1883685425865183</v>
      </c>
      <c r="R7" s="20">
        <f>Power!AI68/Power!AN68</f>
        <v>1.1484249610376125</v>
      </c>
      <c r="S7" s="20">
        <f>EnergyOverRef!AI68/EnergyOverRef!AN68</f>
        <v>0.96564044173166141</v>
      </c>
      <c r="T7" s="20">
        <f>SpeedupOverRef!M68/SpeedupOverRef!Q68</f>
        <v>1.172180536382615</v>
      </c>
      <c r="U7" s="20">
        <f>Power!M68/Power!Q68</f>
        <v>1.1476345659946405</v>
      </c>
      <c r="V7" s="21">
        <f>EnergyOverRef!M68/EnergyOverRef!Q68</f>
        <v>0.97256840764896013</v>
      </c>
      <c r="W7" s="19">
        <f>SpeedupOverRef!G68/SpeedupOverRef!K68</f>
        <v>1.166414839774413</v>
      </c>
      <c r="X7" s="20">
        <f>Power!G68/Power!K68</f>
        <v>1.1455402253162956</v>
      </c>
      <c r="Y7" s="21">
        <f>EnergyOverRef!G68/EnergyOverRef!K68</f>
        <v>0.97948519489224795</v>
      </c>
    </row>
    <row r="8" spans="1:25">
      <c r="A8" s="6" t="s">
        <v>73</v>
      </c>
      <c r="B8" s="222">
        <f>SpeedupOverRef!C69/SpeedupOverRef!D69</f>
        <v>1.0110417650755776</v>
      </c>
      <c r="C8" s="218">
        <f>Power!C69/Power!D69</f>
        <v>1.0463577222516802</v>
      </c>
      <c r="D8" s="218">
        <f>EnergyOverRef!C69/EnergyOverRef!D69</f>
        <v>1.0185399525864132</v>
      </c>
      <c r="E8" s="218">
        <f>SpeedupOverRef!AA69/SpeedupOverRef!AB69</f>
        <v>1.1526773662173617</v>
      </c>
      <c r="F8" s="218">
        <f>Power!AA69/Power!AB69</f>
        <v>1.0757948169836808</v>
      </c>
      <c r="G8" s="218">
        <f>EnergyOverRef!AA69/EnergyOverRef!AB69</f>
        <v>0.91344872019559831</v>
      </c>
      <c r="H8" s="218">
        <f>SpeedupOverRef!AS69/SpeedupOverRef!AU69</f>
        <v>1.0957755735545582</v>
      </c>
      <c r="I8" s="218">
        <f>Power!AS69/Power!AU69</f>
        <v>1.0655363968142384</v>
      </c>
      <c r="J8" s="218">
        <f>EnergyOverRef!AS69/EnergyOverRef!AU69</f>
        <v>0.93311714801531376</v>
      </c>
      <c r="K8" s="218">
        <f>SpeedupOverRef!V69/SpeedupOverRef!Z69</f>
        <v>1.0763218822553624</v>
      </c>
      <c r="L8" s="218">
        <f>Power!V69/Power!Z69</f>
        <v>1.1001360757851346</v>
      </c>
      <c r="M8" s="223">
        <f>EnergyOverRef!V69/EnergyOverRef!Z69</f>
        <v>0.994945994238989</v>
      </c>
      <c r="N8" s="222">
        <f>SpeedupOverRef!AF69/SpeedupOverRef!AG69</f>
        <v>1.1309926327846251</v>
      </c>
      <c r="O8" s="218">
        <f>Power!AF69/Power!AG69</f>
        <v>1.0669652241068226</v>
      </c>
      <c r="P8" s="218">
        <f>EnergyOverRef!AF69/EnergyOverRef!AG69</f>
        <v>0.96394779650119378</v>
      </c>
      <c r="Q8" s="218">
        <f>SpeedupOverRef!AI69/SpeedupOverRef!AN69</f>
        <v>1.1001823690299977</v>
      </c>
      <c r="R8" s="218">
        <f>Power!AI69/Power!AN69</f>
        <v>1.1002200230504919</v>
      </c>
      <c r="S8" s="218">
        <f>EnergyOverRef!AI69/EnergyOverRef!AN69</f>
        <v>1.0007691572432247</v>
      </c>
      <c r="T8" s="218">
        <f>SpeedupOverRef!M69/SpeedupOverRef!Q69</f>
        <v>1.0931234001420922</v>
      </c>
      <c r="U8" s="218">
        <f>Power!M69/Power!Q69</f>
        <v>1.0999059556249058</v>
      </c>
      <c r="V8" s="223">
        <f>EnergyOverRef!M69/EnergyOverRef!Q69</f>
        <v>1.0019151712299734</v>
      </c>
      <c r="W8" s="222">
        <f>SpeedupOverRef!G69/SpeedupOverRef!K69</f>
        <v>1.1004861992299586</v>
      </c>
      <c r="X8" s="218">
        <f>Power!G69/Power!K69</f>
        <v>1.0805220593461549</v>
      </c>
      <c r="Y8" s="223">
        <f>EnergyOverRef!G69/EnergyOverRef!K69</f>
        <v>0.98152107437227998</v>
      </c>
    </row>
    <row r="9" spans="1:25">
      <c r="A9" s="6" t="s">
        <v>393</v>
      </c>
      <c r="B9" s="222">
        <f>SpeedupOverRef!C70/SpeedupOverRef!D70</f>
        <v>1.0215534938434054</v>
      </c>
      <c r="C9" s="218">
        <f>Power!C70/Power!D70</f>
        <v>1.0433055658275583</v>
      </c>
      <c r="D9" s="218">
        <f>EnergyOverRef!C70/EnergyOverRef!D70</f>
        <v>1.0054016839992479</v>
      </c>
      <c r="E9" s="218">
        <f>SpeedupOverRef!AA70/SpeedupOverRef!AB70</f>
        <v>1.1476355598779451</v>
      </c>
      <c r="F9" s="218">
        <f>Power!AA70/Power!AB70</f>
        <v>1.0814305869870082</v>
      </c>
      <c r="G9" s="218">
        <f>EnergyOverRef!AA70/EnergyOverRef!AB70</f>
        <v>0.92175495029625087</v>
      </c>
      <c r="H9" s="218">
        <f>SpeedupOverRef!AS70/SpeedupOverRef!AU70</f>
        <v>1.0862594677451072</v>
      </c>
      <c r="I9" s="218">
        <f>Power!AS70/Power!AU70</f>
        <v>1.0584884039569527</v>
      </c>
      <c r="J9" s="218">
        <f>EnergyOverRef!AS70/EnergyOverRef!AU70</f>
        <v>0.93466736535304917</v>
      </c>
      <c r="K9" s="218">
        <f>SpeedupOverRef!V70/SpeedupOverRef!Z70</f>
        <v>1.0696608391625859</v>
      </c>
      <c r="L9" s="218">
        <f>Power!V70/Power!Z70</f>
        <v>1.0906701422437823</v>
      </c>
      <c r="M9" s="223">
        <f>EnergyOverRef!V70/EnergyOverRef!Z70</f>
        <v>0.99054734412036982</v>
      </c>
      <c r="N9" s="222">
        <f>SpeedupOverRef!AF70/SpeedupOverRef!AG70</f>
        <v>1.1430093269848167</v>
      </c>
      <c r="O9" s="218">
        <f>Power!AF70/Power!AG70</f>
        <v>1.0563857780618666</v>
      </c>
      <c r="P9" s="218">
        <f>EnergyOverRef!AF70/EnergyOverRef!AG70</f>
        <v>0.94545968449570228</v>
      </c>
      <c r="Q9" s="218">
        <f>SpeedupOverRef!AI70/SpeedupOverRef!AN70</f>
        <v>1.1004028580533565</v>
      </c>
      <c r="R9" s="218">
        <f>Power!AI70/Power!AN70</f>
        <v>1.0930285140773235</v>
      </c>
      <c r="S9" s="218">
        <f>EnergyOverRef!AI70/EnergyOverRef!AN70</f>
        <v>0.99201955069403458</v>
      </c>
      <c r="T9" s="218">
        <f>SpeedupOverRef!M70/SpeedupOverRef!Q70</f>
        <v>1.0906857111892212</v>
      </c>
      <c r="U9" s="218">
        <f>Power!M70/Power!Q70</f>
        <v>1.0931999996255015</v>
      </c>
      <c r="V9" s="223">
        <f>EnergyOverRef!M70/EnergyOverRef!Q70</f>
        <v>0.99515216260580996</v>
      </c>
      <c r="W9" s="222">
        <f>SpeedupOverRef!G70/SpeedupOverRef!K70</f>
        <v>1.1045573102550628</v>
      </c>
      <c r="X9" s="218">
        <f>Power!G70/Power!K70</f>
        <v>1.0716202144734253</v>
      </c>
      <c r="Y9" s="223">
        <f>EnergyOverRef!G70/EnergyOverRef!K70</f>
        <v>0.96753133499181176</v>
      </c>
    </row>
    <row r="10" spans="1:25">
      <c r="A10" s="13" t="s">
        <v>9</v>
      </c>
      <c r="B10" s="222">
        <f>SpeedupOverRef!C71/SpeedupOverRef!D71</f>
        <v>0.96764154242401978</v>
      </c>
      <c r="C10" s="218">
        <f>Power!C71/Power!D71</f>
        <v>1.0584907519934132</v>
      </c>
      <c r="D10" s="218">
        <f>EnergyOverRef!C71/EnergyOverRef!D71</f>
        <v>1.0728916336736161</v>
      </c>
      <c r="E10" s="218">
        <f>SpeedupOverRef!AA71/SpeedupOverRef!AB71</f>
        <v>1.1728651744496323</v>
      </c>
      <c r="F10" s="218">
        <f>Power!AA71/Power!AB71</f>
        <v>1.053284395883002</v>
      </c>
      <c r="G10" s="218">
        <f>EnergyOverRef!AA71/EnergyOverRef!AB71</f>
        <v>0.87767352645232377</v>
      </c>
      <c r="H10" s="218">
        <f>SpeedupOverRef!AS71/SpeedupOverRef!AU71</f>
        <v>1.1390574683059573</v>
      </c>
      <c r="I10" s="218">
        <f>Power!AS71/Power!AU71</f>
        <v>1.094238571139168</v>
      </c>
      <c r="J10" s="218">
        <f>EnergyOverRef!AS71/EnergyOverRef!AU71</f>
        <v>0.9270000053898394</v>
      </c>
      <c r="K10" s="218">
        <f>SpeedupOverRef!V71/SpeedupOverRef!Z71</f>
        <v>1.1071869225980244</v>
      </c>
      <c r="L10" s="218">
        <f>Power!V71/Power!Z71</f>
        <v>1.1387176271380846</v>
      </c>
      <c r="M10" s="223">
        <f>EnergyOverRef!V71/EnergyOverRef!Z71</f>
        <v>1.0122248378801721</v>
      </c>
      <c r="N10" s="222">
        <f>SpeedupOverRef!AF71/SpeedupOverRef!AG71</f>
        <v>1.0852249386922319</v>
      </c>
      <c r="O10" s="218">
        <f>Power!AF71/Power!AG71</f>
        <v>1.1091155994577342</v>
      </c>
      <c r="P10" s="218">
        <f>EnergyOverRef!AF71/EnergyOverRef!AG71</f>
        <v>1.0478394959865041</v>
      </c>
      <c r="Q10" s="218">
        <f>SpeedupOverRef!AI71/SpeedupOverRef!AN71</f>
        <v>1.0992499580528967</v>
      </c>
      <c r="R10" s="218">
        <f>Power!AI71/Power!AN71</f>
        <v>1.127894204372538</v>
      </c>
      <c r="S10" s="218">
        <f>EnergyOverRef!AI71/EnergyOverRef!AN71</f>
        <v>1.0352871590789496</v>
      </c>
      <c r="T10" s="218">
        <f>SpeedupOverRef!M71/SpeedupOverRef!Q71</f>
        <v>1.1036599615525244</v>
      </c>
      <c r="U10" s="218">
        <f>Power!M71/Power!Q71</f>
        <v>1.1257593731537636</v>
      </c>
      <c r="V10" s="223">
        <f>EnergyOverRef!M71/EnergyOverRef!Q71</f>
        <v>1.0282325191762496</v>
      </c>
      <c r="W10" s="222">
        <f>SpeedupOverRef!G71/SpeedupOverRef!K71</f>
        <v>1.0828821691791068</v>
      </c>
      <c r="X10" s="218">
        <f>Power!G71/Power!K71</f>
        <v>1.1147825934961604</v>
      </c>
      <c r="Y10" s="223">
        <f>EnergyOverRef!G71/EnergyOverRef!K71</f>
        <v>1.0351683086837593</v>
      </c>
    </row>
    <row r="11" spans="1:25">
      <c r="A11" s="13" t="s">
        <v>10</v>
      </c>
      <c r="B11" s="222">
        <f>SpeedupOverRef!C72/SpeedupOverRef!D72</f>
        <v>1.053403958571602</v>
      </c>
      <c r="C11" s="218">
        <f>Power!C72/Power!D72</f>
        <v>1.033770382042061</v>
      </c>
      <c r="D11" s="218">
        <f>EnergyOverRef!C72/EnergyOverRef!D72</f>
        <v>0.96565441803472218</v>
      </c>
      <c r="E11" s="218">
        <f>SpeedupOverRef!AA72/SpeedupOverRef!AB72</f>
        <v>1.1319781995668334</v>
      </c>
      <c r="F11" s="218">
        <f>Power!AA72/Power!AB72</f>
        <v>1.098968068703438</v>
      </c>
      <c r="G11" s="218">
        <f>EnergyOverRef!AA72/EnergyOverRef!AB72</f>
        <v>0.94612368664606727</v>
      </c>
      <c r="H11" s="218">
        <f>SpeedupOverRef!AS72/SpeedupOverRef!AU72</f>
        <v>1.0594075871982001</v>
      </c>
      <c r="I11" s="218">
        <f>Power!AS72/Power!AU72</f>
        <v>1.0368989184852591</v>
      </c>
      <c r="J11" s="218">
        <f>EnergyOverRef!AS72/EnergyOverRef!AU72</f>
        <v>0.93954025802788577</v>
      </c>
      <c r="K11" s="218">
        <f>SpeedupOverRef!V72/SpeedupOverRef!Z72</f>
        <v>1.0511015345201058</v>
      </c>
      <c r="L11" s="218">
        <f>Power!V72/Power!Z72</f>
        <v>1.0616935996778007</v>
      </c>
      <c r="M11" s="223">
        <f>EnergyOverRef!V72/EnergyOverRef!Z72</f>
        <v>0.97666823544037662</v>
      </c>
      <c r="N11" s="222">
        <f>SpeedupOverRef!AF72/SpeedupOverRef!AG72</f>
        <v>1.1819497170654278</v>
      </c>
      <c r="O11" s="218">
        <f>Power!AF72/Power!AG72</f>
        <v>1.0233961484572149</v>
      </c>
      <c r="P11" s="218">
        <f>EnergyOverRef!AF72/EnergyOverRef!AG72</f>
        <v>0.89320658080603621</v>
      </c>
      <c r="Q11" s="218">
        <f>SpeedupOverRef!AI72/SpeedupOverRef!AN72</f>
        <v>1.1010586848221142</v>
      </c>
      <c r="R11" s="218">
        <f>Power!AI72/Power!AN72</f>
        <v>1.0699337435631959</v>
      </c>
      <c r="S11" s="218">
        <f>EnergyOverRef!AI72/EnergyOverRef!AN72</f>
        <v>0.96451113115773768</v>
      </c>
      <c r="T11" s="218">
        <f>SpeedupOverRef!M72/SpeedupOverRef!Q72</f>
        <v>1.0835528021879581</v>
      </c>
      <c r="U11" s="218">
        <f>Power!M72/Power!Q72</f>
        <v>1.071699024337788</v>
      </c>
      <c r="V11" s="223">
        <f>EnergyOverRef!M72/EnergyOverRef!Q72</f>
        <v>0.97364135207617764</v>
      </c>
      <c r="W11" s="222">
        <f>SpeedupOverRef!G72/SpeedupOverRef!K72</f>
        <v>1.1164661561281388</v>
      </c>
      <c r="X11" s="218">
        <f>Power!G72/Power!K72</f>
        <v>1.0430362742751185</v>
      </c>
      <c r="Y11" s="223">
        <f>EnergyOverRef!G72/EnergyOverRef!K72</f>
        <v>0.92246788942001001</v>
      </c>
    </row>
    <row r="12" spans="1:25">
      <c r="A12" s="13" t="s">
        <v>11</v>
      </c>
      <c r="B12" s="222">
        <f>SpeedupOverRef!C73/SpeedupOverRef!D73</f>
        <v>1.2356440750266964</v>
      </c>
      <c r="C12" s="218">
        <f>Power!C73/Power!D73</f>
        <v>1.099618201580163</v>
      </c>
      <c r="D12" s="218">
        <f>EnergyOverRef!C73/EnergyOverRef!D73</f>
        <v>0.8907952160008078</v>
      </c>
      <c r="E12" s="218">
        <f>SpeedupOverRef!AA73/SpeedupOverRef!AB73</f>
        <v>1.5185360416859481</v>
      </c>
      <c r="F12" s="218">
        <f>Power!AA73/Power!AB73</f>
        <v>1.1718782037742423</v>
      </c>
      <c r="G12" s="218">
        <f>EnergyOverRef!AA73/EnergyOverRef!AB73</f>
        <v>0.76032497369427021</v>
      </c>
      <c r="H12" s="218">
        <f>SpeedupOverRef!AS73/SpeedupOverRef!AU73</f>
        <v>1.3631117489657174</v>
      </c>
      <c r="I12" s="218">
        <f>Power!AS73/Power!AU73</f>
        <v>1.1630942500283237</v>
      </c>
      <c r="J12" s="218">
        <f>EnergyOverRef!AS73/EnergyOverRef!AU73</f>
        <v>0.82918131149925767</v>
      </c>
      <c r="K12" s="218">
        <f>SpeedupOverRef!V73/SpeedupOverRef!Z73</f>
        <v>1.3324154649092601</v>
      </c>
      <c r="L12" s="218">
        <f>Power!V73/Power!Z73</f>
        <v>1.2540979302094852</v>
      </c>
      <c r="M12" s="223">
        <f>EnergyOverRef!V73/EnergyOverRef!Z73</f>
        <v>0.93154648933988771</v>
      </c>
      <c r="N12" s="222">
        <f>SpeedupOverRef!AF73/SpeedupOverRef!AG73</f>
        <v>1.4884810124444923</v>
      </c>
      <c r="O12" s="218">
        <f>Power!AF73/Power!AG73</f>
        <v>1.1960110598750799</v>
      </c>
      <c r="P12" s="218">
        <f>EnergyOverRef!AF73/EnergyOverRef!AG73</f>
        <v>0.80386824414324576</v>
      </c>
      <c r="Q12" s="218">
        <f>SpeedupOverRef!AI73/SpeedupOverRef!AN73</f>
        <v>1.3628440400795727</v>
      </c>
      <c r="R12" s="218">
        <f>Power!AI73/Power!AN73</f>
        <v>1.2201896640502821</v>
      </c>
      <c r="S12" s="218">
        <f>EnergyOverRef!AI73/EnergyOverRef!AN73</f>
        <v>0.88454860206913888</v>
      </c>
      <c r="T12" s="218">
        <f>SpeedupOverRef!M73/SpeedupOverRef!Q73</f>
        <v>1.3315502641329908</v>
      </c>
      <c r="U12" s="218">
        <f>Power!M73/Power!Q73</f>
        <v>1.2139357847955643</v>
      </c>
      <c r="V12" s="223">
        <f>EnergyOverRef!M73/EnergyOverRef!Q73</f>
        <v>0.9024560235468001</v>
      </c>
      <c r="W12" s="222">
        <f>SpeedupOverRef!G73/SpeedupOverRef!K73</f>
        <v>1.2684282210274926</v>
      </c>
      <c r="X12" s="218">
        <f>Power!G73/Power!K73</f>
        <v>1.2225596782783599</v>
      </c>
      <c r="Y12" s="223">
        <f>EnergyOverRef!G73/EnergyOverRef!K73</f>
        <v>0.95293886302188102</v>
      </c>
    </row>
    <row r="13" spans="1:25">
      <c r="A13" s="13" t="s">
        <v>23</v>
      </c>
      <c r="B13" s="222">
        <f>SpeedupOverRef!C74/SpeedupOverRef!D74</f>
        <v>0.96783406489841284</v>
      </c>
      <c r="C13" s="218">
        <f>Power!C74/Power!D74</f>
        <v>1.024273606812478</v>
      </c>
      <c r="D13" s="218">
        <f>EnergyOverRef!C74/EnergyOverRef!D74</f>
        <v>1.0544109888859445</v>
      </c>
      <c r="E13" s="218">
        <f>SpeedupOverRef!AA74/SpeedupOverRef!AB74</f>
        <v>1.0540402671026508</v>
      </c>
      <c r="F13" s="218">
        <f>Power!AA74/Power!AB74</f>
        <v>1.0499548860124821</v>
      </c>
      <c r="G13" s="218">
        <f>EnergyOverRef!AA74/EnergyOverRef!AB74</f>
        <v>0.99423985851157037</v>
      </c>
      <c r="H13" s="218">
        <f>SpeedupOverRef!AS74/SpeedupOverRef!AU74</f>
        <v>1.0262651476539344</v>
      </c>
      <c r="I13" s="218">
        <f>Power!AS74/Power!AU74</f>
        <v>1.0250907128792659</v>
      </c>
      <c r="J13" s="218">
        <f>EnergyOverRef!AS74/EnergyOverRef!AU74</f>
        <v>0.98426465814029984</v>
      </c>
      <c r="K13" s="218">
        <f>SpeedupOverRef!V74/SpeedupOverRef!Z74</f>
        <v>1.0156015559150111</v>
      </c>
      <c r="L13" s="218">
        <f>Power!V74/Power!Z74</f>
        <v>1.0407529945752358</v>
      </c>
      <c r="M13" s="223">
        <f>EnergyOverRef!V74/EnergyOverRef!Z74</f>
        <v>1.0172257179087161</v>
      </c>
      <c r="N13" s="222">
        <f>SpeedupOverRef!AF74/SpeedupOverRef!AG74</f>
        <v>1.0052678211995436</v>
      </c>
      <c r="O13" s="218">
        <f>Power!AF74/Power!AG74</f>
        <v>1.0015876155979153</v>
      </c>
      <c r="P13" s="218">
        <f>EnergyOverRef!AF74/EnergyOverRef!AG74</f>
        <v>0.98999418047911325</v>
      </c>
      <c r="Q13" s="218">
        <f>SpeedupOverRef!AI74/SpeedupOverRef!AN74</f>
        <v>1.0072837653053088</v>
      </c>
      <c r="R13" s="218">
        <f>Power!AI74/Power!AN74</f>
        <v>1.0408037732612225</v>
      </c>
      <c r="S13" s="218">
        <f>EnergyOverRef!AI74/EnergyOverRef!AN74</f>
        <v>1.0319631078100275</v>
      </c>
      <c r="T13" s="218">
        <f>SpeedupOverRef!M74/SpeedupOverRef!Q74</f>
        <v>1.0107724936133224</v>
      </c>
      <c r="U13" s="218">
        <f>Power!M74/Power!Q74</f>
        <v>1.0435319831607321</v>
      </c>
      <c r="V13" s="223">
        <f>EnergyOverRef!M74/EnergyOverRef!Q74</f>
        <v>1.0307896628018993</v>
      </c>
      <c r="W13" s="222">
        <f>SpeedupOverRef!G74/SpeedupOverRef!K74</f>
        <v>1.0132666112557531</v>
      </c>
      <c r="X13" s="218">
        <f>Power!G74/Power!K74</f>
        <v>0.98700865314125508</v>
      </c>
      <c r="Y13" s="223">
        <f>EnergyOverRef!G74/EnergyOverRef!K74</f>
        <v>0.97213254417799533</v>
      </c>
    </row>
    <row r="14" spans="1:25" ht="20" customHeight="1">
      <c r="A14" s="8" t="s">
        <v>172</v>
      </c>
      <c r="B14" s="222">
        <f>SpeedupOverRef!C75/SpeedupOverRef!D75</f>
        <v>0.98921785386711836</v>
      </c>
      <c r="C14" s="218">
        <f>Power!C75/Power!D75</f>
        <v>1.0039222672886481</v>
      </c>
      <c r="D14" s="218">
        <f>EnergyOverRef!C75/EnergyOverRef!D75</f>
        <v>1.0148857221081424</v>
      </c>
      <c r="E14" s="218">
        <f>SpeedupOverRef!AA75/SpeedupOverRef!AB75</f>
        <v>1.0066679902830442</v>
      </c>
      <c r="F14" s="218">
        <f>Power!AA75/Power!AB75</f>
        <v>1.0555671333251258</v>
      </c>
      <c r="G14" s="218">
        <f>EnergyOverRef!AA75/EnergyOverRef!AB75</f>
        <v>1.0493455016451319</v>
      </c>
      <c r="H14" s="218">
        <f>SpeedupOverRef!AS75/SpeedupOverRef!AU75</f>
        <v>0.99688106286464195</v>
      </c>
      <c r="I14" s="218">
        <f>Power!AS75/Power!AU75</f>
        <v>0.99742753670617568</v>
      </c>
      <c r="J14" s="218">
        <f>EnergyOverRef!AS75/EnergyOverRef!AU75</f>
        <v>1.0006472404833859</v>
      </c>
      <c r="K14" s="218">
        <f>SpeedupOverRef!V75/SpeedupOverRef!Z75</f>
        <v>0.99610570849806346</v>
      </c>
      <c r="L14" s="218">
        <f>Power!V75/Power!Z75</f>
        <v>1.0028397992957876</v>
      </c>
      <c r="M14" s="223">
        <f>EnergyOverRef!V75/EnergyOverRef!Z75</f>
        <v>1.0058872168784645</v>
      </c>
      <c r="N14" s="222">
        <f>SpeedupOverRef!AF75/SpeedupOverRef!AG75</f>
        <v>1.0012103788950841</v>
      </c>
      <c r="O14" s="218">
        <f>Power!AF75/Power!AG75</f>
        <v>0.93850934376072082</v>
      </c>
      <c r="P14" s="218">
        <f>EnergyOverRef!AF75/EnergyOverRef!AG75</f>
        <v>0.93711107056072318</v>
      </c>
      <c r="Q14" s="218">
        <f>SpeedupOverRef!AI75/SpeedupOverRef!AN75</f>
        <v>0.9988617271717265</v>
      </c>
      <c r="R14" s="218">
        <f>Power!AI75/Power!AN75</f>
        <v>1.007013144496653</v>
      </c>
      <c r="S14" s="218">
        <f>EnergyOverRef!AI75/EnergyOverRef!AN75</f>
        <v>1.0083513420694632</v>
      </c>
      <c r="T14" s="218">
        <f>SpeedupOverRef!M75/SpeedupOverRef!Q75</f>
        <v>0.99741198826260258</v>
      </c>
      <c r="U14" s="218">
        <f>Power!M75/Power!Q75</f>
        <v>1.0153547698821006</v>
      </c>
      <c r="V14" s="223">
        <f>EnergyOverRef!M75/EnergyOverRef!Q75</f>
        <v>1.0163467386257368</v>
      </c>
      <c r="W14" s="222">
        <f>SpeedupOverRef!G75/SpeedupOverRef!K75</f>
        <v>1.0150290061592868</v>
      </c>
      <c r="X14" s="218">
        <f>Power!G75/Power!K75</f>
        <v>0.93748544154614488</v>
      </c>
      <c r="Y14" s="223">
        <f>EnergyOverRef!G75/EnergyOverRef!K75</f>
        <v>0.92508079908566943</v>
      </c>
    </row>
    <row r="15" spans="1:25" ht="20" customHeight="1">
      <c r="A15" s="8" t="s">
        <v>302</v>
      </c>
      <c r="B15" s="222">
        <f>SpeedupOverRef!C76/SpeedupOverRef!D76</f>
        <v>1.2899845860500956</v>
      </c>
      <c r="C15" s="218">
        <f>Power!C76/Power!D76</f>
        <v>1.1123797468532399</v>
      </c>
      <c r="D15" s="218">
        <f>EnergyOverRef!C76/EnergyOverRef!D76</f>
        <v>0.86713374611234195</v>
      </c>
      <c r="E15" s="218">
        <f>SpeedupOverRef!AA76/SpeedupOverRef!AB76</f>
        <v>1.5939706555200901</v>
      </c>
      <c r="F15" s="218">
        <f>Power!AA76/Power!AB76</f>
        <v>1.208259953785253</v>
      </c>
      <c r="G15" s="218">
        <f>EnergyOverRef!AA76/EnergyOverRef!AB76</f>
        <v>0.75250955855757751</v>
      </c>
      <c r="H15" s="218">
        <f>SpeedupOverRef!AS76/SpeedupOverRef!AU76</f>
        <v>1.330581812642496</v>
      </c>
      <c r="I15" s="218">
        <f>Power!AS76/Power!AU76</f>
        <v>1.1420482296064045</v>
      </c>
      <c r="J15" s="218">
        <f>EnergyOverRef!AS76/EnergyOverRef!AU76</f>
        <v>0.83474593638819428</v>
      </c>
      <c r="K15" s="218">
        <f>SpeedupOverRef!V76/SpeedupOverRef!Z76</f>
        <v>1.3089523776741889</v>
      </c>
      <c r="L15" s="218">
        <f>Power!V76/Power!Z76</f>
        <v>1.2275562067697936</v>
      </c>
      <c r="M15" s="223">
        <f>EnergyOverRef!V76/EnergyOverRef!Z76</f>
        <v>0.92504764430299935</v>
      </c>
      <c r="N15" s="222">
        <f>SpeedupOverRef!AF76/SpeedupOverRef!AG76</f>
        <v>1.5594663567070701</v>
      </c>
      <c r="O15" s="218">
        <f>Power!AF76/Power!AG76</f>
        <v>1.2078189156106978</v>
      </c>
      <c r="P15" s="218">
        <f>EnergyOverRef!AF76/EnergyOverRef!AG76</f>
        <v>0.76602758894257161</v>
      </c>
      <c r="Q15" s="218">
        <f>SpeedupOverRef!AI76/SpeedupOverRef!AN76</f>
        <v>1.3531211695518341</v>
      </c>
      <c r="R15" s="218">
        <f>Power!AI76/Power!AN76</f>
        <v>1.1925049248750452</v>
      </c>
      <c r="S15" s="218">
        <f>EnergyOverRef!AI76/EnergyOverRef!AN76</f>
        <v>0.86669163046174047</v>
      </c>
      <c r="T15" s="218">
        <f>SpeedupOverRef!M76/SpeedupOverRef!Q76</f>
        <v>1.3152824246836168</v>
      </c>
      <c r="U15" s="218">
        <f>Power!M76/Power!Q76</f>
        <v>1.1806683446382868</v>
      </c>
      <c r="V15" s="223">
        <f>EnergyOverRef!M76/EnergyOverRef!Q76</f>
        <v>0.88380087837743693</v>
      </c>
      <c r="W15" s="222">
        <f>SpeedupOverRef!G76/SpeedupOverRef!K76</f>
        <v>1.2717072661431681</v>
      </c>
      <c r="X15" s="218">
        <f>Power!G76/Power!K76</f>
        <v>1.191009651906525</v>
      </c>
      <c r="Y15" s="223">
        <f>EnergyOverRef!G76/EnergyOverRef!K76</f>
        <v>0.91551302648496624</v>
      </c>
    </row>
    <row r="16" spans="1:25" ht="20" customHeight="1">
      <c r="A16" s="8" t="s">
        <v>3</v>
      </c>
      <c r="B16" s="222">
        <f>SpeedupOverRef!C77/SpeedupOverRef!D77</f>
        <v>0.93316033894638239</v>
      </c>
      <c r="C16" s="218">
        <f>Power!C77/Power!D77</f>
        <v>1.0542592484676745</v>
      </c>
      <c r="D16" s="218">
        <f>EnergyOverRef!C77/EnergyOverRef!D77</f>
        <v>1.1134785385989687</v>
      </c>
      <c r="E16" s="218">
        <f>SpeedupOverRef!AA77/SpeedupOverRef!AB77</f>
        <v>1.1274808362250557</v>
      </c>
      <c r="F16" s="218">
        <f>Power!AA77/Power!AB77</f>
        <v>1.0417284214844336</v>
      </c>
      <c r="G16" s="218">
        <f>EnergyOverRef!AA77/EnergyOverRef!AB77</f>
        <v>0.90853248850025181</v>
      </c>
      <c r="H16" s="218">
        <f>SpeedupOverRef!AS77/SpeedupOverRef!AU77</f>
        <v>1.0821516339114874</v>
      </c>
      <c r="I16" s="218">
        <f>Power!AS77/Power!AU77</f>
        <v>1.0662489727525233</v>
      </c>
      <c r="J16" s="218">
        <f>EnergyOverRef!AS77/EnergyOverRef!AU77</f>
        <v>0.96274188708811625</v>
      </c>
      <c r="K16" s="218">
        <f>SpeedupOverRef!V77/SpeedupOverRef!Z77</f>
        <v>1.0542897040044983</v>
      </c>
      <c r="L16" s="218">
        <f>Power!V77/Power!Z77</f>
        <v>1.0978735577693606</v>
      </c>
      <c r="M16" s="223">
        <f>EnergyOverRef!V77/EnergyOverRef!Z77</f>
        <v>1.0319727589589189</v>
      </c>
      <c r="N16" s="222">
        <f>SpeedupOverRef!AF77/SpeedupOverRef!AG77</f>
        <v>1.0105393215453669</v>
      </c>
      <c r="O16" s="218">
        <f>Power!AF77/Power!AG77</f>
        <v>1.0910845700159684</v>
      </c>
      <c r="P16" s="218">
        <f>EnergyOverRef!AF77/EnergyOverRef!AG77</f>
        <v>1.0869122841940972</v>
      </c>
      <c r="Q16" s="218">
        <f>SpeedupOverRef!AI77/SpeedupOverRef!AN77</f>
        <v>1.0207059569698971</v>
      </c>
      <c r="R16" s="218">
        <f>Power!AI77/Power!AN77</f>
        <v>1.0839399553144378</v>
      </c>
      <c r="S16" s="218">
        <f>EnergyOverRef!AI77/EnergyOverRef!AN77</f>
        <v>1.0644409799174774</v>
      </c>
      <c r="T16" s="218">
        <f>SpeedupOverRef!M77/SpeedupOverRef!Q77</f>
        <v>1.0331793941697662</v>
      </c>
      <c r="U16" s="218">
        <f>Power!M77/Power!Q77</f>
        <v>1.0794405110998808</v>
      </c>
      <c r="V16" s="223">
        <f>EnergyOverRef!M77/EnergyOverRef!Q77</f>
        <v>1.0498285415875654</v>
      </c>
      <c r="W16" s="222">
        <f>SpeedupOverRef!G77/SpeedupOverRef!K77</f>
        <v>1.0105353917951529</v>
      </c>
      <c r="X16" s="218">
        <f>Power!G77/Power!K77</f>
        <v>1.0470413633120235</v>
      </c>
      <c r="Y16" s="223">
        <f>EnergyOverRef!G77/EnergyOverRef!K77</f>
        <v>1.0354808649907521</v>
      </c>
    </row>
    <row r="17" spans="1:25" ht="20" customHeight="1">
      <c r="A17" s="8" t="s">
        <v>128</v>
      </c>
      <c r="B17" s="224">
        <f>SpeedupOverRef!C78/SpeedupOverRef!D78</f>
        <v>1.1259141990333568</v>
      </c>
      <c r="C17" s="225">
        <f>Power!C78/Power!D78</f>
        <v>1.0737955878205212</v>
      </c>
      <c r="D17" s="225">
        <f>EnergyOverRef!C78/EnergyOverRef!D78</f>
        <v>0.94602659285796753</v>
      </c>
      <c r="E17" s="225">
        <f>SpeedupOverRef!AA78/SpeedupOverRef!AB78</f>
        <v>1.3763301342385197</v>
      </c>
      <c r="F17" s="225">
        <f>Power!AA78/Power!AB78</f>
        <v>1.095152061500547</v>
      </c>
      <c r="G17" s="225">
        <f>EnergyOverRef!AA78/EnergyOverRef!AB78</f>
        <v>0.78069156081574442</v>
      </c>
      <c r="H17" s="225">
        <f>SpeedupOverRef!AS78/SpeedupOverRef!AU78</f>
        <v>1.4380715845950176</v>
      </c>
      <c r="I17" s="225">
        <f>Power!AS78/Power!AU78</f>
        <v>1.2129463307894166</v>
      </c>
      <c r="J17" s="225">
        <f>EnergyOverRef!AS78/EnergyOverRef!AU78</f>
        <v>0.81593466500434408</v>
      </c>
      <c r="K17" s="225">
        <f>SpeedupOverRef!V78/SpeedupOverRef!Z78</f>
        <v>1.3844720821003851</v>
      </c>
      <c r="L17" s="225">
        <f>Power!V78/Power!Z78</f>
        <v>1.3155182390039193</v>
      </c>
      <c r="M17" s="226">
        <f>EnergyOverRef!V78/EnergyOverRef!Z78</f>
        <v>0.9472807331968961</v>
      </c>
      <c r="N17" s="224">
        <f>SpeedupOverRef!AF78/SpeedupOverRef!AG78</f>
        <v>1.3386547611213715</v>
      </c>
      <c r="O17" s="225">
        <f>Power!AF78/Power!AG78</f>
        <v>1.1699810018694159</v>
      </c>
      <c r="P17" s="225">
        <f>EnergyOverRef!AF78/EnergyOverRef!AG78</f>
        <v>0.89656061956355859</v>
      </c>
      <c r="Q17" s="225">
        <f>SpeedupOverRef!AI78/SpeedupOverRef!AN78</f>
        <v>1.3857611048211085</v>
      </c>
      <c r="R17" s="225">
        <f>Power!AI78/Power!AN78</f>
        <v>1.2850603478228877</v>
      </c>
      <c r="S17" s="225">
        <f>EnergyOverRef!AI78/EnergyOverRef!AN78</f>
        <v>0.92586510016631585</v>
      </c>
      <c r="T17" s="225">
        <f>SpeedupOverRef!M78/SpeedupOverRef!Q78</f>
        <v>1.3698544116135807</v>
      </c>
      <c r="U17" s="225">
        <f>Power!M78/Power!Q78</f>
        <v>1.2931619374913612</v>
      </c>
      <c r="V17" s="226">
        <f>EnergyOverRef!M78/EnergyOverRef!Q78</f>
        <v>0.9466272809379821</v>
      </c>
      <c r="W17" s="224">
        <f>SpeedupOverRef!G78/SpeedupOverRef!K78</f>
        <v>1.2602861438200541</v>
      </c>
      <c r="X17" s="225">
        <f>Power!G78/Power!K78</f>
        <v>1.2952292813603541</v>
      </c>
      <c r="Y17" s="226">
        <f>EnergyOverRef!G78/EnergyOverRef!K78</f>
        <v>1.0338327067770481</v>
      </c>
    </row>
    <row r="18" spans="1:25">
      <c r="E18" s="14"/>
      <c r="F18" s="14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E19" s="14"/>
      <c r="F19" s="14"/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>
      <c r="E20" s="14"/>
      <c r="F20" s="14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>
      <c r="E21" s="14"/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>
      <c r="E22" s="14"/>
      <c r="F22" s="14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>
      <c r="E23" s="14"/>
      <c r="F23" s="14"/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>
      <c r="E25" s="14"/>
      <c r="F25" s="14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>
      <c r="E27" s="14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>
      <c r="E28" s="14"/>
      <c r="F28" s="14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>
      <c r="E29" s="14"/>
      <c r="F29" s="14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>
      <c r="E30" s="14"/>
      <c r="F30" s="14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>
      <c r="E31" s="14"/>
      <c r="F31" s="14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>
      <c r="E32" s="14"/>
      <c r="F32" s="14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5:25">
      <c r="E33" s="14"/>
      <c r="F33" s="14"/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5:25">
      <c r="E34" s="14"/>
      <c r="F34" s="14"/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5:25">
      <c r="E35" s="14"/>
      <c r="F35" s="14"/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5:25">
      <c r="E36" s="14"/>
      <c r="F36" s="14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5:25">
      <c r="E37" s="14"/>
      <c r="F37" s="14"/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5:25">
      <c r="E38" s="14"/>
      <c r="F38" s="14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5:25">
      <c r="E39" s="14"/>
      <c r="F39" s="14"/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5:25">
      <c r="E40" s="14"/>
      <c r="F40" s="14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5:25">
      <c r="E41" s="14"/>
      <c r="F41" s="14"/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5:25">
      <c r="E42" s="14"/>
      <c r="F42" s="14"/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5:25">
      <c r="E43" s="14"/>
      <c r="F43" s="14"/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5:25">
      <c r="E44" s="14"/>
      <c r="F44" s="14"/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5:25">
      <c r="E45" s="14"/>
      <c r="F45" s="14"/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5:25">
      <c r="E46" s="14"/>
      <c r="F46" s="14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5:25">
      <c r="E47" s="14"/>
      <c r="F47" s="14"/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5:25">
      <c r="E48" s="14"/>
      <c r="F48" s="14"/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5:25">
      <c r="E49" s="14"/>
      <c r="F49" s="14"/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5:25">
      <c r="E50" s="14"/>
      <c r="F50" s="14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5:25">
      <c r="E51" s="14"/>
      <c r="F51" s="14"/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5:25">
      <c r="E52" s="14"/>
      <c r="F52" s="14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5:25">
      <c r="E53" s="14"/>
      <c r="F53" s="14"/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5:25">
      <c r="E54" s="14"/>
      <c r="F54" s="14"/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5:25">
      <c r="E55" s="14"/>
      <c r="F55" s="14"/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5:25">
      <c r="E56" s="14"/>
      <c r="F56" s="14"/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5:25">
      <c r="E57" s="14"/>
      <c r="F57" s="14"/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5:25">
      <c r="E58" s="14"/>
      <c r="F58" s="14"/>
      <c r="G58" s="1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81" spans="9:10" ht="26">
      <c r="I81" s="8" t="s">
        <v>128</v>
      </c>
      <c r="J81" s="8" t="s">
        <v>303</v>
      </c>
    </row>
    <row r="82" spans="9:10" ht="26">
      <c r="I82" s="8" t="s">
        <v>3</v>
      </c>
      <c r="J82" s="8" t="s">
        <v>302</v>
      </c>
    </row>
    <row r="83" spans="9:10" ht="26">
      <c r="I83" s="8" t="s">
        <v>302</v>
      </c>
      <c r="J83" s="8" t="s">
        <v>3</v>
      </c>
    </row>
    <row r="84" spans="9:10" ht="26">
      <c r="I84" s="8" t="s">
        <v>303</v>
      </c>
      <c r="J84" s="8" t="s">
        <v>128</v>
      </c>
    </row>
  </sheetData>
  <sheetCalcPr fullCalcOnLoad="1"/>
  <mergeCells count="19">
    <mergeCell ref="K4:M4"/>
    <mergeCell ref="N4:P4"/>
    <mergeCell ref="Q4:S4"/>
    <mergeCell ref="T4:V4"/>
    <mergeCell ref="B3:M3"/>
    <mergeCell ref="B4:D4"/>
    <mergeCell ref="B5:D5"/>
    <mergeCell ref="W4:Y4"/>
    <mergeCell ref="W5:Y5"/>
    <mergeCell ref="W3:Y3"/>
    <mergeCell ref="E5:G5"/>
    <mergeCell ref="H5:J5"/>
    <mergeCell ref="K5:M5"/>
    <mergeCell ref="N3:V3"/>
    <mergeCell ref="N5:P5"/>
    <mergeCell ref="Q5:S5"/>
    <mergeCell ref="T5:V5"/>
    <mergeCell ref="E4:G4"/>
    <mergeCell ref="H4:J4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Z67"/>
  <sheetViews>
    <sheetView topLeftCell="A58" workbookViewId="0"/>
  </sheetViews>
  <sheetFormatPr baseColWidth="10" defaultRowHeight="13"/>
  <cols>
    <col min="1" max="1" width="16.28515625" style="8" customWidth="1"/>
    <col min="2" max="11" width="6.28515625" customWidth="1"/>
    <col min="12" max="12" width="6.28515625" style="8" customWidth="1"/>
    <col min="13" max="19" width="6.28515625" customWidth="1"/>
    <col min="20" max="21" width="6.28515625" style="8" customWidth="1"/>
    <col min="22" max="40" width="6.28515625" customWidth="1"/>
    <col min="41" max="50" width="6.42578125" customWidth="1"/>
    <col min="51" max="52" width="6.85546875" customWidth="1"/>
  </cols>
  <sheetData>
    <row r="1" spans="1:40" s="276" customFormat="1" ht="23">
      <c r="A1" s="8"/>
      <c r="B1" s="278" t="s">
        <v>160</v>
      </c>
      <c r="L1" s="8"/>
      <c r="T1" s="8"/>
      <c r="U1" s="8"/>
    </row>
    <row r="2" spans="1:40" s="276" customFormat="1" ht="23">
      <c r="A2" s="8"/>
      <c r="B2" s="278"/>
      <c r="L2" s="8"/>
      <c r="T2" s="8"/>
      <c r="U2" s="8"/>
    </row>
    <row r="3" spans="1:40">
      <c r="A3"/>
      <c r="B3" s="406" t="s">
        <v>125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8"/>
      <c r="N3" s="407" t="s">
        <v>122</v>
      </c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8"/>
      <c r="Z3" s="385" t="s">
        <v>123</v>
      </c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2"/>
    </row>
    <row r="4" spans="1:40">
      <c r="A4"/>
      <c r="B4" s="409" t="s">
        <v>79</v>
      </c>
      <c r="C4" s="410"/>
      <c r="D4" s="411"/>
      <c r="E4" s="409" t="s">
        <v>80</v>
      </c>
      <c r="F4" s="410"/>
      <c r="G4" s="411"/>
      <c r="H4" s="409" t="s">
        <v>313</v>
      </c>
      <c r="I4" s="410"/>
      <c r="J4" s="411"/>
      <c r="K4" s="269"/>
      <c r="L4" s="270"/>
      <c r="M4" s="271"/>
      <c r="N4" s="400" t="s">
        <v>314</v>
      </c>
      <c r="O4" s="401"/>
      <c r="P4" s="402"/>
      <c r="Q4" s="400" t="s">
        <v>315</v>
      </c>
      <c r="R4" s="401"/>
      <c r="S4" s="402"/>
      <c r="T4" s="400" t="s">
        <v>134</v>
      </c>
      <c r="U4" s="401"/>
      <c r="V4" s="402"/>
      <c r="W4" s="269"/>
      <c r="X4" s="270"/>
      <c r="Y4" s="271"/>
      <c r="Z4" s="400" t="s">
        <v>135</v>
      </c>
      <c r="AA4" s="401"/>
      <c r="AB4" s="402"/>
      <c r="AC4" s="400" t="s">
        <v>136</v>
      </c>
      <c r="AD4" s="401"/>
      <c r="AE4" s="402"/>
      <c r="AF4" s="400" t="s">
        <v>137</v>
      </c>
      <c r="AG4" s="401"/>
      <c r="AH4" s="402"/>
      <c r="AI4" s="400" t="s">
        <v>138</v>
      </c>
      <c r="AJ4" s="401"/>
      <c r="AK4" s="402"/>
      <c r="AL4" s="269"/>
      <c r="AM4" s="270"/>
      <c r="AN4" s="271"/>
    </row>
    <row r="5" spans="1:40">
      <c r="A5"/>
      <c r="B5" s="388">
        <v>1603</v>
      </c>
      <c r="C5" s="383"/>
      <c r="D5" s="383"/>
      <c r="E5" s="388">
        <v>2403</v>
      </c>
      <c r="F5" s="383"/>
      <c r="G5" s="383"/>
      <c r="H5" s="388">
        <v>3066</v>
      </c>
      <c r="I5" s="383"/>
      <c r="J5" s="383"/>
      <c r="K5" s="403" t="s">
        <v>121</v>
      </c>
      <c r="L5" s="404"/>
      <c r="M5" s="405"/>
      <c r="N5" s="383">
        <v>1596</v>
      </c>
      <c r="O5" s="383"/>
      <c r="P5" s="383"/>
      <c r="Q5" s="388">
        <v>2128</v>
      </c>
      <c r="R5" s="383"/>
      <c r="S5" s="383"/>
      <c r="T5" s="388">
        <v>2661</v>
      </c>
      <c r="U5" s="383"/>
      <c r="V5" s="383"/>
      <c r="W5" s="403" t="s">
        <v>121</v>
      </c>
      <c r="X5" s="404"/>
      <c r="Y5" s="405"/>
      <c r="Z5" s="388">
        <v>1197</v>
      </c>
      <c r="AA5" s="383"/>
      <c r="AB5" s="383"/>
      <c r="AC5" s="388">
        <v>2261</v>
      </c>
      <c r="AD5" s="383"/>
      <c r="AE5" s="383"/>
      <c r="AF5" s="388">
        <v>2661</v>
      </c>
      <c r="AG5" s="383"/>
      <c r="AH5" s="383"/>
      <c r="AI5" s="388">
        <v>3459</v>
      </c>
      <c r="AJ5" s="383"/>
      <c r="AK5" s="383"/>
      <c r="AL5" s="403" t="s">
        <v>121</v>
      </c>
      <c r="AM5" s="404"/>
      <c r="AN5" s="405"/>
    </row>
    <row r="6" spans="1:40">
      <c r="A6"/>
      <c r="B6" s="5" t="s">
        <v>222</v>
      </c>
      <c r="C6" s="4" t="s">
        <v>373</v>
      </c>
      <c r="D6" s="4" t="s">
        <v>71</v>
      </c>
      <c r="E6" s="5" t="s">
        <v>222</v>
      </c>
      <c r="F6" s="4" t="s">
        <v>373</v>
      </c>
      <c r="G6" s="4" t="s">
        <v>71</v>
      </c>
      <c r="H6" s="5" t="s">
        <v>212</v>
      </c>
      <c r="I6" s="4" t="s">
        <v>373</v>
      </c>
      <c r="J6" s="4" t="s">
        <v>71</v>
      </c>
      <c r="K6" s="5" t="s">
        <v>212</v>
      </c>
      <c r="L6" s="4" t="s">
        <v>373</v>
      </c>
      <c r="M6" s="3" t="s">
        <v>71</v>
      </c>
      <c r="N6" s="42" t="s">
        <v>212</v>
      </c>
      <c r="O6" s="30" t="s">
        <v>373</v>
      </c>
      <c r="P6" s="30" t="s">
        <v>71</v>
      </c>
      <c r="Q6" s="5" t="s">
        <v>212</v>
      </c>
      <c r="R6" s="4" t="s">
        <v>373</v>
      </c>
      <c r="S6" s="4" t="s">
        <v>71</v>
      </c>
      <c r="T6" s="5" t="s">
        <v>212</v>
      </c>
      <c r="U6" s="4" t="s">
        <v>373</v>
      </c>
      <c r="V6" s="4" t="s">
        <v>71</v>
      </c>
      <c r="W6" s="5" t="s">
        <v>212</v>
      </c>
      <c r="X6" s="4" t="s">
        <v>373</v>
      </c>
      <c r="Y6" s="3" t="s">
        <v>71</v>
      </c>
      <c r="Z6" s="29" t="s">
        <v>212</v>
      </c>
      <c r="AA6" s="30" t="s">
        <v>373</v>
      </c>
      <c r="AB6" s="30" t="s">
        <v>71</v>
      </c>
      <c r="AC6" s="5" t="s">
        <v>212</v>
      </c>
      <c r="AD6" s="4" t="s">
        <v>373</v>
      </c>
      <c r="AE6" s="4" t="s">
        <v>71</v>
      </c>
      <c r="AF6" s="5" t="s">
        <v>212</v>
      </c>
      <c r="AG6" s="4" t="s">
        <v>373</v>
      </c>
      <c r="AH6" s="4" t="s">
        <v>71</v>
      </c>
      <c r="AI6" s="5" t="s">
        <v>212</v>
      </c>
      <c r="AJ6" s="4" t="s">
        <v>373</v>
      </c>
      <c r="AK6" s="4" t="s">
        <v>71</v>
      </c>
      <c r="AL6" s="5" t="s">
        <v>212</v>
      </c>
      <c r="AM6" s="4" t="s">
        <v>373</v>
      </c>
      <c r="AN6" s="3" t="s">
        <v>71</v>
      </c>
    </row>
    <row r="7" spans="1:40">
      <c r="A7" s="13" t="s">
        <v>6</v>
      </c>
      <c r="B7" s="36">
        <f>SpeedupOverRef!AE68/SpeedupOverRef!AE68</f>
        <v>1</v>
      </c>
      <c r="C7" s="32">
        <f>Power!AE68/Power!AE68</f>
        <v>1</v>
      </c>
      <c r="D7" s="32">
        <f>EnergyOverRef!AE68/EnergyOverRef!AE68</f>
        <v>1</v>
      </c>
      <c r="E7" s="32">
        <f>SpeedupOverRef!AD68/SpeedupOverRef!AE68</f>
        <v>1.3391695646184991</v>
      </c>
      <c r="F7" s="32">
        <f>Power!AD68/Power!AE68</f>
        <v>1.701251176269206</v>
      </c>
      <c r="G7" s="32">
        <f>EnergyOverRef!AD68/EnergyOverRef!AE68</f>
        <v>1.2776668274014842</v>
      </c>
      <c r="H7" s="32">
        <f>SpeedupOverRef!AC68/SpeedupOverRef!AE68</f>
        <v>1.6638526182100204</v>
      </c>
      <c r="I7" s="32">
        <f>Power!AC68/Power!AE68</f>
        <v>2.454718661166392</v>
      </c>
      <c r="J7" s="37">
        <f>EnergyOverRef!AC68/EnergyOverRef!AE68</f>
        <v>1.5132454849945505</v>
      </c>
      <c r="K7" s="38">
        <f>(H7-B7)/(($H$5-$B$5)/$B$5)</f>
        <v>0.72737918454590755</v>
      </c>
      <c r="L7" s="39">
        <f>(I7-C7)/(($H$5-$B$5)/$B$5)</f>
        <v>1.5939261885507356</v>
      </c>
      <c r="M7" s="40">
        <f>(J7-D7)/(($H$5-$B$5)/$B$5)</f>
        <v>0.56235988547249782</v>
      </c>
      <c r="N7" s="36">
        <f>SpeedupOverRef!J68/SpeedupOverRef!J68</f>
        <v>1</v>
      </c>
      <c r="O7" s="32">
        <f>Power!J68/Power!J68</f>
        <v>1</v>
      </c>
      <c r="P7" s="32">
        <f>EnergyOverRef!J68/EnergyOverRef!J68</f>
        <v>1</v>
      </c>
      <c r="Q7" s="32">
        <f>SpeedupOverRef!I68/SpeedupOverRef!J68</f>
        <v>1.2831960180589532</v>
      </c>
      <c r="R7" s="32">
        <f>Power!I68/Power!J68</f>
        <v>1.5105122093625099</v>
      </c>
      <c r="S7" s="32">
        <f>EnergyOverRef!I68/EnergyOverRef!J68</f>
        <v>1.1923364355363049</v>
      </c>
      <c r="T7" s="32">
        <f>SpeedupOverRef!H68/SpeedupOverRef!J68</f>
        <v>1.5505661583268373</v>
      </c>
      <c r="U7" s="32">
        <f>Power!H68/Power!J68</f>
        <v>2.2036760728618545</v>
      </c>
      <c r="V7" s="37">
        <f>EnergyOverRef!H68/EnergyOverRef!J68</f>
        <v>1.3991812565307673</v>
      </c>
      <c r="W7" s="38">
        <f>(T7-N7)/(($T$5-$N$5)/$N$5)</f>
        <v>0.82507379219683796</v>
      </c>
      <c r="X7" s="39">
        <f>(U7-O7)/(($T$5-$N$5)/$N$5)</f>
        <v>1.8038187908803005</v>
      </c>
      <c r="Y7" s="40">
        <f>(V7-P7)/(($T$5-$N$5)/$N$5)</f>
        <v>0.5982096576742767</v>
      </c>
      <c r="Z7" s="36">
        <f>SpeedupOverRef!AM68/SpeedupOverRef!AM68</f>
        <v>1</v>
      </c>
      <c r="AA7" s="32">
        <f>Power!AM68/Power!AM68</f>
        <v>1</v>
      </c>
      <c r="AB7" s="32">
        <f>EnergyOverRef!AM68/EnergyOverRef!AM68</f>
        <v>1</v>
      </c>
      <c r="AC7" s="32">
        <f>SpeedupOverRef!AL68/SpeedupOverRef!AM68</f>
        <v>1.763846850580157</v>
      </c>
      <c r="AD7" s="32">
        <f>Power!AL68/Power!AM68</f>
        <v>1.492612410373833</v>
      </c>
      <c r="AE7" s="32">
        <f>EnergyOverRef!AL68/EnergyOverRef!AM68</f>
        <v>0.82562527104296213</v>
      </c>
      <c r="AF7" s="32">
        <f>SpeedupOverRef!AK68/SpeedupOverRef!AM68</f>
        <v>2.0225442745729989</v>
      </c>
      <c r="AG7" s="32">
        <f>Power!AK68/Power!AM68</f>
        <v>1.7380154507121546</v>
      </c>
      <c r="AH7" s="32">
        <f>EnergyOverRef!AK68/EnergyOverRef!AM68</f>
        <v>0.83417920547566327</v>
      </c>
      <c r="AI7" s="32">
        <f>SpeedupOverRef!AJ68/SpeedupOverRef!AM68</f>
        <v>2.4777259510891549</v>
      </c>
      <c r="AJ7" s="32">
        <f>Power!AJ68/Power!AM68</f>
        <v>2.3851759304444071</v>
      </c>
      <c r="AK7" s="37">
        <f>EnergyOverRef!AJ68/EnergyOverRef!AM68</f>
        <v>0.9237157344696344</v>
      </c>
      <c r="AL7" s="38">
        <f>(AI7-Z7)/(($AI$5-$Z$5)/$Z$5)</f>
        <v>0.78197964785752361</v>
      </c>
      <c r="AM7" s="39">
        <f>(AJ7-AA7)/(($AI$5-$Z$5)/$Z$5)</f>
        <v>0.73300423905479895</v>
      </c>
      <c r="AN7" s="40">
        <f>(AK7-AB7)/(($AI$5-$Z$5)/$Z$5)</f>
        <v>-4.0367933616201425E-2</v>
      </c>
    </row>
    <row r="8" spans="1:40">
      <c r="A8" s="6" t="s">
        <v>73</v>
      </c>
      <c r="B8" s="222">
        <f>SpeedupOverRef!AE69/SpeedupOverRef!AE69</f>
        <v>1</v>
      </c>
      <c r="C8" s="218">
        <f>Power!AE69/Power!AE69</f>
        <v>1</v>
      </c>
      <c r="D8" s="218">
        <f>EnergyOverRef!AE69/EnergyOverRef!AE69</f>
        <v>1</v>
      </c>
      <c r="E8" s="218">
        <f>SpeedupOverRef!AD69/SpeedupOverRef!AE69</f>
        <v>1.3626471695522568</v>
      </c>
      <c r="F8" s="218">
        <f>Power!AD69/Power!AE69</f>
        <v>1.7042533783673561</v>
      </c>
      <c r="G8" s="218">
        <f>EnergyOverRef!AD69/EnergyOverRef!AE69</f>
        <v>1.2566178393922296</v>
      </c>
      <c r="H8" s="218">
        <f>SpeedupOverRef!AC69/SpeedupOverRef!AE69</f>
        <v>1.6842158646384675</v>
      </c>
      <c r="I8" s="218">
        <f>Power!AC69/Power!AE69</f>
        <v>2.4532853951325211</v>
      </c>
      <c r="J8" s="223">
        <f>EnergyOverRef!AC69/EnergyOverRef!AE69</f>
        <v>1.4824051431796661</v>
      </c>
      <c r="K8" s="227">
        <f t="shared" ref="K8:K17" si="0">(H8-B8)/(($H$5-$B$5)/$B$5)</f>
        <v>0.74969106699621557</v>
      </c>
      <c r="L8" s="228">
        <f t="shared" ref="L8:L17" si="1">(I8-C8)/(($H$5-$B$5)/$B$5)</f>
        <v>1.5923557678724751</v>
      </c>
      <c r="M8" s="229">
        <f t="shared" ref="M8:M17" si="2">(J8-D8)/(($H$5-$B$5)/$B$5)</f>
        <v>0.52856831477580635</v>
      </c>
      <c r="N8" s="222">
        <f>SpeedupOverRef!J69/SpeedupOverRef!J69</f>
        <v>1</v>
      </c>
      <c r="O8" s="218">
        <f>Power!J69/Power!J69</f>
        <v>1</v>
      </c>
      <c r="P8" s="218">
        <f>EnergyOverRef!J69/EnergyOverRef!J69</f>
        <v>1</v>
      </c>
      <c r="Q8" s="218">
        <f>SpeedupOverRef!I69/SpeedupOverRef!J69</f>
        <v>1.2902462439216307</v>
      </c>
      <c r="R8" s="218">
        <f>Power!I69/Power!J69</f>
        <v>1.5389879045506765</v>
      </c>
      <c r="S8" s="218">
        <f>EnergyOverRef!I69/EnergyOverRef!J69</f>
        <v>1.2048226040456631</v>
      </c>
      <c r="T8" s="218">
        <f>SpeedupOverRef!H69/SpeedupOverRef!J69</f>
        <v>1.5649704258026347</v>
      </c>
      <c r="U8" s="218">
        <f>Power!H69/Power!J69</f>
        <v>2.191562446992291</v>
      </c>
      <c r="V8" s="223">
        <f>EnergyOverRef!H69/EnergyOverRef!J69</f>
        <v>1.38193706370984</v>
      </c>
      <c r="W8" s="227">
        <f t="shared" ref="W8:W17" si="3">(T8-N8)/(($T$5-$N$5)/$N$5)</f>
        <v>0.84665990570986382</v>
      </c>
      <c r="X8" s="228">
        <f t="shared" ref="X8:X17" si="4">(U8-O8)/(($T$5-$N$5)/$N$5)</f>
        <v>1.7856654135208418</v>
      </c>
      <c r="Y8" s="229">
        <f t="shared" ref="Y8:Y17" si="5">(V8-P8)/(($T$5-$N$5)/$N$5)</f>
        <v>0.57236765603840822</v>
      </c>
      <c r="Z8" s="222">
        <f>SpeedupOverRef!AM69/SpeedupOverRef!AM69</f>
        <v>1</v>
      </c>
      <c r="AA8" s="218">
        <f>Power!AM69/Power!AM69</f>
        <v>1</v>
      </c>
      <c r="AB8" s="218">
        <f>EnergyOverRef!AM69/EnergyOverRef!AM69</f>
        <v>1</v>
      </c>
      <c r="AC8" s="218">
        <f>SpeedupOverRef!AL69/SpeedupOverRef!AM69</f>
        <v>1.7678888020079391</v>
      </c>
      <c r="AD8" s="218">
        <f>Power!AL69/Power!AM69</f>
        <v>1.4602737798197065</v>
      </c>
      <c r="AE8" s="218">
        <f>EnergyOverRef!AL69/EnergyOverRef!AM69</f>
        <v>0.80570139862363055</v>
      </c>
      <c r="AF8" s="218">
        <f>SpeedupOverRef!AK69/SpeedupOverRef!AM69</f>
        <v>2.0242683104664598</v>
      </c>
      <c r="AG8" s="218">
        <f>Power!AK69/Power!AM69</f>
        <v>1.694333364282345</v>
      </c>
      <c r="AH8" s="218">
        <f>EnergyOverRef!AK69/EnergyOverRef!AM69</f>
        <v>0.81186247257833066</v>
      </c>
      <c r="AI8" s="218">
        <f>SpeedupOverRef!AJ69/SpeedupOverRef!AM69</f>
        <v>2.4805040438413122</v>
      </c>
      <c r="AJ8" s="218">
        <f>Power!AJ69/Power!AM69</f>
        <v>2.30479021196961</v>
      </c>
      <c r="AK8" s="223">
        <f>EnergyOverRef!AJ69/EnergyOverRef!AM69</f>
        <v>0.89152278293205123</v>
      </c>
      <c r="AL8" s="227">
        <f t="shared" ref="AL8:AL17" si="6">(AI8-Z8)/(($AI$5-$Z$5)/$Z$5)</f>
        <v>0.78344975264281635</v>
      </c>
      <c r="AM8" s="228">
        <f t="shared" ref="AM8:AM17" si="7">(AJ8-AA8)/(($AI$5-$Z$5)/$Z$5)</f>
        <v>0.69046590792556284</v>
      </c>
      <c r="AN8" s="229">
        <f t="shared" ref="AN8:AN17" si="8">(AK8-AB8)/(($AI$5-$Z$5)/$Z$5)</f>
        <v>-5.7403726273357505E-2</v>
      </c>
    </row>
    <row r="9" spans="1:40">
      <c r="A9" s="6" t="s">
        <v>393</v>
      </c>
      <c r="B9" s="222">
        <f>SpeedupOverRef!AE70/SpeedupOverRef!AE70</f>
        <v>1</v>
      </c>
      <c r="C9" s="218">
        <f>Power!AE70/Power!AE70</f>
        <v>1</v>
      </c>
      <c r="D9" s="218">
        <f>EnergyOverRef!AE70/EnergyOverRef!AE70</f>
        <v>1</v>
      </c>
      <c r="E9" s="218">
        <f>SpeedupOverRef!AD70/SpeedupOverRef!AE70</f>
        <v>1.3672513019811188</v>
      </c>
      <c r="F9" s="218">
        <f>Power!AD70/Power!AE70</f>
        <v>1.7107314383925769</v>
      </c>
      <c r="G9" s="218">
        <f>EnergyOverRef!AD70/EnergyOverRef!AE70</f>
        <v>1.2570347610693824</v>
      </c>
      <c r="H9" s="218">
        <f>SpeedupOverRef!AC70/SpeedupOverRef!AE70</f>
        <v>1.6809024552912728</v>
      </c>
      <c r="I9" s="218">
        <f>Power!AC70/Power!AE70</f>
        <v>2.4559781809607881</v>
      </c>
      <c r="J9" s="223">
        <f>EnergyOverRef!AC70/EnergyOverRef!AE70</f>
        <v>1.4852186525635236</v>
      </c>
      <c r="K9" s="227">
        <f t="shared" si="0"/>
        <v>0.74606058498421757</v>
      </c>
      <c r="L9" s="228">
        <f t="shared" si="1"/>
        <v>1.5953062365551218</v>
      </c>
      <c r="M9" s="229">
        <f t="shared" si="2"/>
        <v>0.53165105950740144</v>
      </c>
      <c r="N9" s="222">
        <f>SpeedupOverRef!J70/SpeedupOverRef!J70</f>
        <v>1</v>
      </c>
      <c r="O9" s="218">
        <f>Power!J70/Power!J70</f>
        <v>1</v>
      </c>
      <c r="P9" s="218">
        <f>EnergyOverRef!J70/EnergyOverRef!J70</f>
        <v>1</v>
      </c>
      <c r="Q9" s="218">
        <f>SpeedupOverRef!I70/SpeedupOverRef!J70</f>
        <v>1.2891669974292392</v>
      </c>
      <c r="R9" s="218">
        <f>Power!I70/Power!J70</f>
        <v>1.5410106907256158</v>
      </c>
      <c r="S9" s="218">
        <f>EnergyOverRef!I70/EnergyOverRef!J70</f>
        <v>1.2088737253928483</v>
      </c>
      <c r="T9" s="218">
        <f>SpeedupOverRef!H70/SpeedupOverRef!J70</f>
        <v>1.5623613929504669</v>
      </c>
      <c r="U9" s="218">
        <f>Power!H70/Power!J70</f>
        <v>2.203006668843416</v>
      </c>
      <c r="V9" s="223">
        <f>EnergyOverRef!H70/EnergyOverRef!J70</f>
        <v>1.3922361119361639</v>
      </c>
      <c r="W9" s="227">
        <f t="shared" si="3"/>
        <v>0.84275003112577029</v>
      </c>
      <c r="X9" s="228">
        <f t="shared" si="4"/>
        <v>1.8028156276752039</v>
      </c>
      <c r="Y9" s="229">
        <f t="shared" si="5"/>
        <v>0.58780172267616682</v>
      </c>
      <c r="Z9" s="222">
        <f>SpeedupOverRef!AM70/SpeedupOverRef!AM70</f>
        <v>1</v>
      </c>
      <c r="AA9" s="218">
        <f>Power!AM70/Power!AM70</f>
        <v>1</v>
      </c>
      <c r="AB9" s="218">
        <f>EnergyOverRef!AM70/EnergyOverRef!AM70</f>
        <v>1</v>
      </c>
      <c r="AC9" s="218">
        <f>SpeedupOverRef!AL70/SpeedupOverRef!AM70</f>
        <v>1.7567041867733899</v>
      </c>
      <c r="AD9" s="218">
        <f>Power!AL70/Power!AM70</f>
        <v>1.4471715777255187</v>
      </c>
      <c r="AE9" s="218">
        <f>EnergyOverRef!AL70/EnergyOverRef!AM70</f>
        <v>0.80296399085281067</v>
      </c>
      <c r="AF9" s="218">
        <f>SpeedupOverRef!AK70/SpeedupOverRef!AM70</f>
        <v>2.0118278158073148</v>
      </c>
      <c r="AG9" s="218">
        <f>Power!AK70/Power!AM70</f>
        <v>1.6759701477173241</v>
      </c>
      <c r="AH9" s="218">
        <f>EnergyOverRef!AK70/EnergyOverRef!AM70</f>
        <v>0.80754507517459062</v>
      </c>
      <c r="AI9" s="218">
        <f>SpeedupOverRef!AJ70/SpeedupOverRef!AM70</f>
        <v>2.4633684015749067</v>
      </c>
      <c r="AJ9" s="218">
        <f>Power!AJ70/Power!AM70</f>
        <v>2.2718088713887092</v>
      </c>
      <c r="AK9" s="223">
        <f>EnergyOverRef!AJ70/EnergyOverRef!AM70</f>
        <v>0.88426349694782613</v>
      </c>
      <c r="AL9" s="227">
        <f t="shared" si="6"/>
        <v>0.7743819525575435</v>
      </c>
      <c r="AM9" s="228">
        <f t="shared" si="7"/>
        <v>0.67301291735291113</v>
      </c>
      <c r="AN9" s="229">
        <f t="shared" si="8"/>
        <v>-6.1245178670845321E-2</v>
      </c>
    </row>
    <row r="10" spans="1:40">
      <c r="A10" s="13" t="s">
        <v>9</v>
      </c>
      <c r="B10" s="222">
        <f>SpeedupOverRef!AE71/SpeedupOverRef!AE71</f>
        <v>1</v>
      </c>
      <c r="C10" s="218">
        <f>Power!AE71/Power!AE71</f>
        <v>1</v>
      </c>
      <c r="D10" s="218">
        <f>EnergyOverRef!AE71/EnergyOverRef!AE71</f>
        <v>1</v>
      </c>
      <c r="E10" s="218">
        <f>SpeedupOverRef!AD71/SpeedupOverRef!AE71</f>
        <v>1.34333141702708</v>
      </c>
      <c r="F10" s="218">
        <f>Power!AD71/Power!AE71</f>
        <v>1.6790151594718457</v>
      </c>
      <c r="G10" s="218">
        <f>EnergyOverRef!AD71/EnergyOverRef!AE71</f>
        <v>1.2549438509312523</v>
      </c>
      <c r="H10" s="218">
        <f>SpeedupOverRef!AC71/SpeedupOverRef!AE71</f>
        <v>1.6981166365979896</v>
      </c>
      <c r="I10" s="218">
        <f>Power!AC71/Power!AE71</f>
        <v>2.4427944274804836</v>
      </c>
      <c r="J10" s="223">
        <f>EnergyOverRef!AC71/EnergyOverRef!AE71</f>
        <v>1.4711085795766887</v>
      </c>
      <c r="K10" s="227">
        <f t="shared" si="0"/>
        <v>0.76492205636813215</v>
      </c>
      <c r="L10" s="228">
        <f t="shared" si="1"/>
        <v>1.5808608798709605</v>
      </c>
      <c r="M10" s="229">
        <f t="shared" si="2"/>
        <v>0.51619074030173073</v>
      </c>
      <c r="N10" s="222">
        <f>SpeedupOverRef!J71/SpeedupOverRef!J71</f>
        <v>1</v>
      </c>
      <c r="O10" s="218">
        <f>Power!J71/Power!J71</f>
        <v>1</v>
      </c>
      <c r="P10" s="218">
        <f>EnergyOverRef!J71/EnergyOverRef!J71</f>
        <v>1</v>
      </c>
      <c r="Q10" s="218">
        <f>SpeedupOverRef!I71/SpeedupOverRef!J71</f>
        <v>1.2950637969086898</v>
      </c>
      <c r="R10" s="218">
        <f>Power!I71/Power!J71</f>
        <v>1.5318444428269893</v>
      </c>
      <c r="S10" s="218">
        <f>EnergyOverRef!I71/EnergyOverRef!J71</f>
        <v>1.191353727003958</v>
      </c>
      <c r="T10" s="218">
        <f>SpeedupOverRef!H71/SpeedupOverRef!J71</f>
        <v>1.5766166568526421</v>
      </c>
      <c r="U10" s="218">
        <f>Power!H71/Power!J71</f>
        <v>2.1511472208236904</v>
      </c>
      <c r="V10" s="223">
        <f>EnergyOverRef!H71/EnergyOverRef!J71</f>
        <v>1.3476955285103789</v>
      </c>
      <c r="W10" s="227">
        <f t="shared" si="3"/>
        <v>0.86411284914255104</v>
      </c>
      <c r="X10" s="228">
        <f t="shared" si="4"/>
        <v>1.7250994971216995</v>
      </c>
      <c r="Y10" s="229">
        <f t="shared" si="5"/>
        <v>0.52105358075358188</v>
      </c>
      <c r="Z10" s="222">
        <f>SpeedupOverRef!AM71/SpeedupOverRef!AM71</f>
        <v>1</v>
      </c>
      <c r="AA10" s="218">
        <f>Power!AM71/Power!AM71</f>
        <v>1</v>
      </c>
      <c r="AB10" s="218">
        <f>EnergyOverRef!AM71/EnergyOverRef!AM71</f>
        <v>1</v>
      </c>
      <c r="AC10" s="218">
        <f>SpeedupOverRef!AL71/SpeedupOverRef!AM71</f>
        <v>1.8167829727344418</v>
      </c>
      <c r="AD10" s="218">
        <f>Power!AL71/Power!AM71</f>
        <v>1.5128145644040831</v>
      </c>
      <c r="AE10" s="218">
        <f>EnergyOverRef!AL71/EnergyOverRef!AM71</f>
        <v>0.81655526934181544</v>
      </c>
      <c r="AF10" s="218">
        <f>SpeedupOverRef!AK71/SpeedupOverRef!AM71</f>
        <v>2.0786526283022146</v>
      </c>
      <c r="AG10" s="218">
        <f>Power!AK71/Power!AM71</f>
        <v>1.7679712000356931</v>
      </c>
      <c r="AH10" s="218">
        <f>EnergyOverRef!AK71/EnergyOverRef!AM71</f>
        <v>0.82898103041934457</v>
      </c>
      <c r="AI10" s="218">
        <f>SpeedupOverRef!AJ71/SpeedupOverRef!AM71</f>
        <v>2.5554134619045974</v>
      </c>
      <c r="AJ10" s="218">
        <f>Power!AJ71/Power!AM71</f>
        <v>2.4370477896125102</v>
      </c>
      <c r="AK10" s="223">
        <f>EnergyOverRef!AJ71/EnergyOverRef!AM71</f>
        <v>0.92030598155485377</v>
      </c>
      <c r="AL10" s="227">
        <f t="shared" si="6"/>
        <v>0.82309014761264498</v>
      </c>
      <c r="AM10" s="228">
        <f t="shared" si="7"/>
        <v>0.76045367116099682</v>
      </c>
      <c r="AN10" s="229">
        <f t="shared" si="8"/>
        <v>-4.2172298885428838E-2</v>
      </c>
    </row>
    <row r="11" spans="1:40">
      <c r="A11" s="13" t="s">
        <v>10</v>
      </c>
      <c r="B11" s="222">
        <f>SpeedupOverRef!AE72/SpeedupOverRef!AE72</f>
        <v>1</v>
      </c>
      <c r="C11" s="218">
        <f>Power!AE72/Power!AE72</f>
        <v>1</v>
      </c>
      <c r="D11" s="218">
        <f>EnergyOverRef!AE72/EnergyOverRef!AE72</f>
        <v>1</v>
      </c>
      <c r="E11" s="218">
        <f>SpeedupOverRef!AD72/SpeedupOverRef!AE72</f>
        <v>1.3810294797529714</v>
      </c>
      <c r="F11" s="218">
        <f>Power!AD72/Power!AE72</f>
        <v>1.7313152096948756</v>
      </c>
      <c r="G11" s="218">
        <f>EnergyOverRef!AD72/EnergyOverRef!AE72</f>
        <v>1.2583266000385727</v>
      </c>
      <c r="H11" s="218">
        <f>SpeedupOverRef!AC72/SpeedupOverRef!AE72</f>
        <v>1.6709868536612211</v>
      </c>
      <c r="I11" s="218">
        <f>Power!AC72/Power!AE72</f>
        <v>2.4645343980133232</v>
      </c>
      <c r="J11" s="223">
        <f>EnergyOverRef!AC72/EnergyOverRef!AE72</f>
        <v>1.4939363596567543</v>
      </c>
      <c r="K11" s="227">
        <f t="shared" si="0"/>
        <v>0.73519612195416095</v>
      </c>
      <c r="L11" s="228">
        <f t="shared" si="1"/>
        <v>1.6046812303590958</v>
      </c>
      <c r="M11" s="229">
        <f t="shared" si="2"/>
        <v>0.54120299694448193</v>
      </c>
      <c r="N11" s="222">
        <f>SpeedupOverRef!J72/SpeedupOverRef!J72</f>
        <v>1</v>
      </c>
      <c r="O11" s="218">
        <f>Power!J72/Power!J72</f>
        <v>1</v>
      </c>
      <c r="P11" s="218">
        <f>EnergyOverRef!J72/EnergyOverRef!J72</f>
        <v>1</v>
      </c>
      <c r="Q11" s="218">
        <f>SpeedupOverRef!I72/SpeedupOverRef!J72</f>
        <v>1.2860815763988349</v>
      </c>
      <c r="R11" s="218">
        <f>Power!I72/Power!J72</f>
        <v>1.5480446085121071</v>
      </c>
      <c r="S11" s="218">
        <f>EnergyOverRef!I72/EnergyOverRef!J72</f>
        <v>1.223869860136138</v>
      </c>
      <c r="T11" s="218">
        <f>SpeedupOverRef!H72/SpeedupOverRef!J72</f>
        <v>1.5549025178113312</v>
      </c>
      <c r="U11" s="218">
        <f>Power!H72/Power!J72</f>
        <v>2.2428021334498447</v>
      </c>
      <c r="V11" s="223">
        <f>EnergyOverRef!H72/EnergyOverRef!J72</f>
        <v>1.4303603500651652</v>
      </c>
      <c r="W11" s="227">
        <f t="shared" si="3"/>
        <v>0.83157222387500895</v>
      </c>
      <c r="X11" s="228">
        <f t="shared" si="4"/>
        <v>1.8624527746346971</v>
      </c>
      <c r="Y11" s="229">
        <f t="shared" si="5"/>
        <v>0.64493438375962786</v>
      </c>
      <c r="Z11" s="222">
        <f>SpeedupOverRef!AM72/SpeedupOverRef!AM72</f>
        <v>1</v>
      </c>
      <c r="AA11" s="218">
        <f>Power!AM72/Power!AM72</f>
        <v>1</v>
      </c>
      <c r="AB11" s="218">
        <f>EnergyOverRef!AM72/EnergyOverRef!AM72</f>
        <v>1</v>
      </c>
      <c r="AC11" s="218">
        <f>SpeedupOverRef!AL72/SpeedupOverRef!AM72</f>
        <v>1.7242469699937721</v>
      </c>
      <c r="AD11" s="218">
        <f>Power!AL72/Power!AM72</f>
        <v>1.4065324310352438</v>
      </c>
      <c r="AE11" s="218">
        <f>EnergyOverRef!AL72/EnergyOverRef!AM72</f>
        <v>0.7943938165276746</v>
      </c>
      <c r="AF11" s="218">
        <f>SpeedupOverRef!AK72/SpeedupOverRef!AM72</f>
        <v>1.9757260971938539</v>
      </c>
      <c r="AG11" s="218">
        <f>Power!AK72/Power!AM72</f>
        <v>1.6190128937895909</v>
      </c>
      <c r="AH11" s="218">
        <f>EnergyOverRef!AK72/EnergyOverRef!AM72</f>
        <v>0.79402832813552593</v>
      </c>
      <c r="AI11" s="218">
        <f>SpeedupOverRef!AJ72/SpeedupOverRef!AM72</f>
        <v>2.413641589875509</v>
      </c>
      <c r="AJ11" s="218">
        <f>Power!AJ72/Power!AM72</f>
        <v>2.1695105303713871</v>
      </c>
      <c r="AK11" s="223">
        <f>EnergyOverRef!AJ72/EnergyOverRef!AM72</f>
        <v>0.86153639467829679</v>
      </c>
      <c r="AL11" s="227">
        <f t="shared" si="6"/>
        <v>0.74806763177762348</v>
      </c>
      <c r="AM11" s="228">
        <f t="shared" si="7"/>
        <v>0.61887891461297539</v>
      </c>
      <c r="AN11" s="229">
        <f t="shared" si="8"/>
        <v>-7.3271854805516679E-2</v>
      </c>
    </row>
    <row r="12" spans="1:40">
      <c r="A12" s="13" t="s">
        <v>11</v>
      </c>
      <c r="B12" s="222">
        <f>SpeedupOverRef!AE73/SpeedupOverRef!AE73</f>
        <v>1</v>
      </c>
      <c r="C12" s="218">
        <f>Power!AE73/Power!AE73</f>
        <v>1</v>
      </c>
      <c r="D12" s="218">
        <f>EnergyOverRef!AE73/EnergyOverRef!AE73</f>
        <v>1</v>
      </c>
      <c r="E12" s="218">
        <f>SpeedupOverRef!AD73/SpeedupOverRef!AE73</f>
        <v>1.3398619389848627</v>
      </c>
      <c r="F12" s="218">
        <f>Power!AD73/Power!AE73</f>
        <v>1.7008567681976681</v>
      </c>
      <c r="G12" s="218">
        <f>EnergyOverRef!AD73/EnergyOverRef!AE73</f>
        <v>1.282118629824107</v>
      </c>
      <c r="H12" s="218">
        <f>SpeedupOverRef!AC73/SpeedupOverRef!AE73</f>
        <v>1.6702773858970019</v>
      </c>
      <c r="I12" s="218">
        <f>Power!AC73/Power!AE73</f>
        <v>2.4431905333730541</v>
      </c>
      <c r="J12" s="223">
        <f>EnergyOverRef!AC73/EnergyOverRef!AE73</f>
        <v>1.511074672456552</v>
      </c>
      <c r="K12" s="227">
        <f t="shared" si="0"/>
        <v>0.73441876253786331</v>
      </c>
      <c r="L12" s="228">
        <f t="shared" si="1"/>
        <v>1.5812948906336335</v>
      </c>
      <c r="M12" s="229">
        <f t="shared" si="2"/>
        <v>0.5599813396772747</v>
      </c>
      <c r="N12" s="222">
        <f>SpeedupOverRef!J73/SpeedupOverRef!J73</f>
        <v>1</v>
      </c>
      <c r="O12" s="218">
        <f>Power!J73/Power!J73</f>
        <v>1</v>
      </c>
      <c r="P12" s="218">
        <f>EnergyOverRef!J73/EnergyOverRef!J73</f>
        <v>1</v>
      </c>
      <c r="Q12" s="218">
        <f>SpeedupOverRef!I73/SpeedupOverRef!J73</f>
        <v>1.2753597141857067</v>
      </c>
      <c r="R12" s="218">
        <f>Power!I73/Power!J73</f>
        <v>1.4755768635701429</v>
      </c>
      <c r="S12" s="218">
        <f>EnergyOverRef!I73/EnergyOverRef!J73</f>
        <v>1.1620560544152645</v>
      </c>
      <c r="T12" s="218">
        <f>SpeedupOverRef!H73/SpeedupOverRef!J73</f>
        <v>1.5375925285154062</v>
      </c>
      <c r="U12" s="218">
        <f>Power!H73/Power!J73</f>
        <v>2.221974381402275</v>
      </c>
      <c r="V12" s="223">
        <f>EnergyOverRef!H73/EnergyOverRef!J73</f>
        <v>1.4399241799004294</v>
      </c>
      <c r="W12" s="227">
        <f t="shared" si="3"/>
        <v>0.80563162019773549</v>
      </c>
      <c r="X12" s="228">
        <f t="shared" si="4"/>
        <v>1.8312404814253813</v>
      </c>
      <c r="Y12" s="229">
        <f t="shared" si="5"/>
        <v>0.6592666583296577</v>
      </c>
      <c r="Z12" s="222">
        <f>SpeedupOverRef!AM73/SpeedupOverRef!AM73</f>
        <v>1</v>
      </c>
      <c r="AA12" s="218">
        <f>Power!AM73/Power!AM73</f>
        <v>1</v>
      </c>
      <c r="AB12" s="218">
        <f>EnergyOverRef!AM73/EnergyOverRef!AM73</f>
        <v>1</v>
      </c>
      <c r="AC12" s="218">
        <f>SpeedupOverRef!AL73/SpeedupOverRef!AM73</f>
        <v>1.7493883453127181</v>
      </c>
      <c r="AD12" s="218">
        <f>Power!AL73/Power!AM73</f>
        <v>1.5442712633059843</v>
      </c>
      <c r="AE12" s="218">
        <f>EnergyOverRef!AL73/EnergyOverRef!AM73</f>
        <v>0.87781858614571429</v>
      </c>
      <c r="AF12" s="218">
        <f>SpeedupOverRef!AK73/SpeedupOverRef!AM73</f>
        <v>2.012450048430364</v>
      </c>
      <c r="AG12" s="218">
        <f>Power!AK73/Power!AM73</f>
        <v>1.8076330498573254</v>
      </c>
      <c r="AH12" s="218">
        <f>EnergyOverRef!AK73/EnergyOverRef!AM73</f>
        <v>0.89287829709744215</v>
      </c>
      <c r="AI12" s="218">
        <f>SpeedupOverRef!AJ73/SpeedupOverRef!AM73</f>
        <v>2.4805354959498702</v>
      </c>
      <c r="AJ12" s="218">
        <f>Power!AJ73/Power!AM73</f>
        <v>2.5280030508804106</v>
      </c>
      <c r="AK12" s="223">
        <f>EnergyOverRef!AJ73/EnergyOverRef!AM73</f>
        <v>1.0112107026058519</v>
      </c>
      <c r="AL12" s="227">
        <f t="shared" si="6"/>
        <v>0.78346639639787563</v>
      </c>
      <c r="AM12" s="228">
        <f t="shared" si="7"/>
        <v>0.80858516883459386</v>
      </c>
      <c r="AN12" s="229">
        <f t="shared" si="8"/>
        <v>5.9324540314786506E-3</v>
      </c>
    </row>
    <row r="13" spans="1:40">
      <c r="A13" s="13" t="s">
        <v>23</v>
      </c>
      <c r="B13" s="222">
        <f>SpeedupOverRef!AE74/SpeedupOverRef!AE74</f>
        <v>1</v>
      </c>
      <c r="C13" s="218">
        <f>Power!AE74/Power!AE74</f>
        <v>1</v>
      </c>
      <c r="D13" s="218">
        <f>EnergyOverRef!AE74/EnergyOverRef!AE74</f>
        <v>1</v>
      </c>
      <c r="E13" s="218">
        <f>SpeedupOverRef!AD74/SpeedupOverRef!AE74</f>
        <v>1.3777862610066012</v>
      </c>
      <c r="F13" s="218">
        <f>Power!AD74/Power!AE74</f>
        <v>1.7146120884936973</v>
      </c>
      <c r="G13" s="218">
        <f>EnergyOverRef!AD74/EnergyOverRef!AE74</f>
        <v>1.2489608827306431</v>
      </c>
      <c r="H13" s="218">
        <f>SpeedupOverRef!AC74/SpeedupOverRef!AE74</f>
        <v>1.6849892487930729</v>
      </c>
      <c r="I13" s="218">
        <f>Power!AC74/Power!AE74</f>
        <v>2.461003603068558</v>
      </c>
      <c r="J13" s="223">
        <f>EnergyOverRef!AC74/EnergyOverRef!AE74</f>
        <v>1.4768962378283155</v>
      </c>
      <c r="K13" s="227">
        <f t="shared" si="0"/>
        <v>0.75053845920389328</v>
      </c>
      <c r="L13" s="228">
        <f t="shared" si="1"/>
        <v>1.600812560299999</v>
      </c>
      <c r="M13" s="229">
        <f t="shared" si="2"/>
        <v>0.52253224144824995</v>
      </c>
      <c r="N13" s="222">
        <f>SpeedupOverRef!J74/SpeedupOverRef!J74</f>
        <v>1</v>
      </c>
      <c r="O13" s="218">
        <f>Power!J74/Power!J74</f>
        <v>1</v>
      </c>
      <c r="P13" s="218">
        <f>EnergyOverRef!J74/EnergyOverRef!J74</f>
        <v>1</v>
      </c>
      <c r="Q13" s="218">
        <f>SpeedupOverRef!I74/SpeedupOverRef!J74</f>
        <v>1.2993321222676175</v>
      </c>
      <c r="R13" s="218">
        <f>Power!I74/Power!J74</f>
        <v>1.5954320724135913</v>
      </c>
      <c r="S13" s="218">
        <f>EnergyOverRef!I74/EnergyOverRef!J74</f>
        <v>1.2252111520231133</v>
      </c>
      <c r="T13" s="218">
        <f>SpeedupOverRef!H74/SpeedupOverRef!J74</f>
        <v>1.5805965949555525</v>
      </c>
      <c r="U13" s="218">
        <f>Power!H74/Power!J74</f>
        <v>2.1872312027001812</v>
      </c>
      <c r="V13" s="223">
        <f>EnergyOverRef!H74/EnergyOverRef!J74</f>
        <v>1.3755949528345432</v>
      </c>
      <c r="W13" s="227">
        <f t="shared" si="3"/>
        <v>0.87007715075029279</v>
      </c>
      <c r="X13" s="228">
        <f t="shared" si="4"/>
        <v>1.7791746474267507</v>
      </c>
      <c r="Y13" s="229">
        <f t="shared" si="5"/>
        <v>0.56286342227599162</v>
      </c>
      <c r="Z13" s="222">
        <f>SpeedupOverRef!AM74/SpeedupOverRef!AM74</f>
        <v>1</v>
      </c>
      <c r="AA13" s="218">
        <f>Power!AM74/Power!AM74</f>
        <v>1</v>
      </c>
      <c r="AB13" s="218">
        <f>EnergyOverRef!AM74/EnergyOverRef!AM74</f>
        <v>1</v>
      </c>
      <c r="AC13" s="218">
        <f>SpeedupOverRef!AL74/SpeedupOverRef!AM74</f>
        <v>1.7602112851954019</v>
      </c>
      <c r="AD13" s="218">
        <f>Power!AL74/Power!AM74</f>
        <v>1.4064139779317708</v>
      </c>
      <c r="AE13" s="218">
        <f>EnergyOverRef!AL74/EnergyOverRef!AM74</f>
        <v>0.78286198388237727</v>
      </c>
      <c r="AF13" s="218">
        <f>SpeedupOverRef!AK74/SpeedupOverRef!AM74</f>
        <v>2.0115295273517559</v>
      </c>
      <c r="AG13" s="218">
        <f>Power!AK74/Power!AM74</f>
        <v>1.6207046353624097</v>
      </c>
      <c r="AH13" s="218">
        <f>EnergyOverRef!AK74/EnergyOverRef!AM74</f>
        <v>0.78462906026340828</v>
      </c>
      <c r="AI13" s="218">
        <f>SpeedupOverRef!AJ74/SpeedupOverRef!AM74</f>
        <v>2.4551387686725756</v>
      </c>
      <c r="AJ13" s="218">
        <f>Power!AJ74/Power!AM74</f>
        <v>2.1642713466811005</v>
      </c>
      <c r="AK13" s="223">
        <f>EnergyOverRef!AJ74/EnergyOverRef!AM74</f>
        <v>0.85017215488620368</v>
      </c>
      <c r="AL13" s="227">
        <f t="shared" si="6"/>
        <v>0.77002701419145581</v>
      </c>
      <c r="AM13" s="228">
        <f t="shared" si="7"/>
        <v>0.61610645533920305</v>
      </c>
      <c r="AN13" s="229">
        <f t="shared" si="8"/>
        <v>-7.9285557294966488E-2</v>
      </c>
    </row>
    <row r="14" spans="1:40" ht="26">
      <c r="A14" s="8" t="s">
        <v>172</v>
      </c>
      <c r="B14" s="222">
        <f>SpeedupOverRef!AE75/SpeedupOverRef!AE75</f>
        <v>1</v>
      </c>
      <c r="C14" s="218">
        <f>Power!AE75/Power!AE75</f>
        <v>1</v>
      </c>
      <c r="D14" s="218">
        <f>EnergyOverRef!AE75/EnergyOverRef!AE75</f>
        <v>1</v>
      </c>
      <c r="E14" s="218">
        <f>SpeedupOverRef!AD75/SpeedupOverRef!AE75</f>
        <v>1.371813182672839</v>
      </c>
      <c r="F14" s="218">
        <f>Power!AD75/Power!AE75</f>
        <v>1.7405643333616481</v>
      </c>
      <c r="G14" s="218">
        <f>EnergyOverRef!AD75/EnergyOverRef!AE75</f>
        <v>1.2699750155558622</v>
      </c>
      <c r="H14" s="218">
        <f>SpeedupOverRef!AC75/SpeedupOverRef!AE75</f>
        <v>1.646126095454886</v>
      </c>
      <c r="I14" s="218">
        <f>Power!AC75/Power!AE75</f>
        <v>2.4826197831280137</v>
      </c>
      <c r="J14" s="223">
        <f>EnergyOverRef!AC75/EnergyOverRef!AE75</f>
        <v>1.521350991420962</v>
      </c>
      <c r="K14" s="227">
        <f t="shared" si="0"/>
        <v>0.70795634382377459</v>
      </c>
      <c r="L14" s="228">
        <f t="shared" si="1"/>
        <v>1.6244972743364361</v>
      </c>
      <c r="M14" s="229">
        <f t="shared" si="2"/>
        <v>0.57124103844689134</v>
      </c>
      <c r="N14" s="222">
        <f>SpeedupOverRef!J75/SpeedupOverRef!J75</f>
        <v>1</v>
      </c>
      <c r="O14" s="218">
        <f>Power!J75/Power!J75</f>
        <v>1</v>
      </c>
      <c r="P14" s="218">
        <f>EnergyOverRef!J75/EnergyOverRef!J75</f>
        <v>1</v>
      </c>
      <c r="Q14" s="218">
        <f>SpeedupOverRef!I75/SpeedupOverRef!J75</f>
        <v>1.2942933133422028</v>
      </c>
      <c r="R14" s="218">
        <f>Power!I75/Power!J75</f>
        <v>1.6362432611597735</v>
      </c>
      <c r="S14" s="218">
        <f>EnergyOverRef!I75/EnergyOverRef!J75</f>
        <v>1.2542200625718931</v>
      </c>
      <c r="T14" s="218">
        <f>SpeedupOverRef!H75/SpeedupOverRef!J75</f>
        <v>1.5646336841672255</v>
      </c>
      <c r="U14" s="218">
        <f>Power!H75/Power!J75</f>
        <v>2.2577090347379065</v>
      </c>
      <c r="V14" s="223">
        <f>EnergyOverRef!H75/EnergyOverRef!J75</f>
        <v>1.4200302629505155</v>
      </c>
      <c r="W14" s="227">
        <f t="shared" si="3"/>
        <v>0.84615526754074355</v>
      </c>
      <c r="X14" s="228">
        <f t="shared" si="4"/>
        <v>1.8847921309311728</v>
      </c>
      <c r="Y14" s="229">
        <f t="shared" si="5"/>
        <v>0.6294538025061247</v>
      </c>
      <c r="Z14" s="222">
        <f>SpeedupOverRef!AM75/SpeedupOverRef!AM75</f>
        <v>1</v>
      </c>
      <c r="AA14" s="218">
        <f>Power!AM75/Power!AM75</f>
        <v>1</v>
      </c>
      <c r="AB14" s="218">
        <f>EnergyOverRef!AM75/EnergyOverRef!AM75</f>
        <v>1</v>
      </c>
      <c r="AC14" s="218">
        <f>SpeedupOverRef!AL75/SpeedupOverRef!AM75</f>
        <v>1.7187244343398016</v>
      </c>
      <c r="AD14" s="218">
        <f>Power!AL75/Power!AM75</f>
        <v>1.3458005702498939</v>
      </c>
      <c r="AE14" s="218">
        <f>EnergyOverRef!AL75/EnergyOverRef!AM75</f>
        <v>0.76830995128058688</v>
      </c>
      <c r="AF14" s="218">
        <f>SpeedupOverRef!AK75/SpeedupOverRef!AM75</f>
        <v>1.9639469584635048</v>
      </c>
      <c r="AG14" s="218">
        <f>Power!AK75/Power!AM75</f>
        <v>1.5359575825348761</v>
      </c>
      <c r="AH14" s="218">
        <f>EnergyOverRef!AK75/EnergyOverRef!AM75</f>
        <v>0.76328304622190957</v>
      </c>
      <c r="AI14" s="218">
        <f>SpeedupOverRef!AJ75/SpeedupOverRef!AM75</f>
        <v>2.3767839891130342</v>
      </c>
      <c r="AJ14" s="218">
        <f>Power!AJ75/Power!AM75</f>
        <v>2.0013097687229839</v>
      </c>
      <c r="AK14" s="223">
        <f>EnergyOverRef!AJ75/EnergyOverRef!AM75</f>
        <v>0.81403030940362187</v>
      </c>
      <c r="AL14" s="227">
        <f t="shared" si="6"/>
        <v>0.7285634106844836</v>
      </c>
      <c r="AM14" s="228">
        <f t="shared" si="7"/>
        <v>0.52987081925791857</v>
      </c>
      <c r="AN14" s="229">
        <f t="shared" si="8"/>
        <v>-9.8411016641849966E-2</v>
      </c>
    </row>
    <row r="15" spans="1:40" ht="26">
      <c r="A15" s="8" t="s">
        <v>302</v>
      </c>
      <c r="B15" s="222">
        <f>SpeedupOverRef!AE76/SpeedupOverRef!AE76</f>
        <v>1</v>
      </c>
      <c r="C15" s="218">
        <f>Power!AE76/Power!AE76</f>
        <v>1</v>
      </c>
      <c r="D15" s="218">
        <f>EnergyOverRef!AE76/EnergyOverRef!AE76</f>
        <v>1</v>
      </c>
      <c r="E15" s="218">
        <f>SpeedupOverRef!AD76/SpeedupOverRef!AE76</f>
        <v>1.4023411390589509</v>
      </c>
      <c r="F15" s="218">
        <f>Power!AD76/Power!AE76</f>
        <v>1.711237336303854</v>
      </c>
      <c r="G15" s="218">
        <f>EnergyOverRef!AD76/EnergyOverRef!AE76</f>
        <v>1.2267888665617608</v>
      </c>
      <c r="H15" s="218">
        <f>SpeedupOverRef!AC76/SpeedupOverRef!AE76</f>
        <v>1.7284745848373231</v>
      </c>
      <c r="I15" s="218">
        <f>Power!AC76/Power!AE76</f>
        <v>2.4252748869890364</v>
      </c>
      <c r="J15" s="223">
        <f>EnergyOverRef!AC76/EnergyOverRef!AE76</f>
        <v>1.4197120714983216</v>
      </c>
      <c r="K15" s="227">
        <f t="shared" si="0"/>
        <v>0.79818507142462669</v>
      </c>
      <c r="L15" s="228">
        <f t="shared" si="1"/>
        <v>1.5616648283277001</v>
      </c>
      <c r="M15" s="229">
        <f t="shared" si="2"/>
        <v>0.45987590609146239</v>
      </c>
      <c r="N15" s="222">
        <f>SpeedupOverRef!J76/SpeedupOverRef!J76</f>
        <v>1</v>
      </c>
      <c r="O15" s="218">
        <f>Power!J76/Power!J76</f>
        <v>1</v>
      </c>
      <c r="P15" s="218">
        <f>EnergyOverRef!J76/EnergyOverRef!J76</f>
        <v>1</v>
      </c>
      <c r="Q15" s="218">
        <f>SpeedupOverRef!I76/SpeedupOverRef!J76</f>
        <v>1.2765244860382183</v>
      </c>
      <c r="R15" s="218">
        <f>Power!I76/Power!J76</f>
        <v>1.4752411407516517</v>
      </c>
      <c r="S15" s="218">
        <f>EnergyOverRef!I76/EnergyOverRef!J76</f>
        <v>1.1581199730591489</v>
      </c>
      <c r="T15" s="218">
        <f>SpeedupOverRef!H76/SpeedupOverRef!J76</f>
        <v>1.5435770653743068</v>
      </c>
      <c r="U15" s="218">
        <f>Power!H76/Power!J76</f>
        <v>2.2304972503846896</v>
      </c>
      <c r="V15" s="223">
        <f>EnergyOverRef!H76/EnergyOverRef!J76</f>
        <v>1.4527391813998618</v>
      </c>
      <c r="W15" s="227">
        <f t="shared" si="3"/>
        <v>0.81459999656093307</v>
      </c>
      <c r="X15" s="228">
        <f t="shared" si="4"/>
        <v>1.8440127808581828</v>
      </c>
      <c r="Y15" s="229">
        <f t="shared" si="5"/>
        <v>0.67847111128091975</v>
      </c>
      <c r="Z15" s="222">
        <f>SpeedupOverRef!AM76/SpeedupOverRef!AM76</f>
        <v>1</v>
      </c>
      <c r="AA15" s="218">
        <f>Power!AM76/Power!AM76</f>
        <v>1</v>
      </c>
      <c r="AB15" s="218">
        <f>EnergyOverRef!AM76/EnergyOverRef!AM76</f>
        <v>1</v>
      </c>
      <c r="AC15" s="218">
        <f>SpeedupOverRef!AL76/SpeedupOverRef!AM76</f>
        <v>1.7346140716829852</v>
      </c>
      <c r="AD15" s="218">
        <f>Power!AL76/Power!AM76</f>
        <v>1.5284205325399469</v>
      </c>
      <c r="AE15" s="218">
        <f>EnergyOverRef!AL76/EnergyOverRef!AM76</f>
        <v>0.87798878833249883</v>
      </c>
      <c r="AF15" s="218">
        <f>SpeedupOverRef!AK76/SpeedupOverRef!AM76</f>
        <v>1.9978383182242558</v>
      </c>
      <c r="AG15" s="218">
        <f>Power!AK76/Power!AM76</f>
        <v>1.7857038872452271</v>
      </c>
      <c r="AH15" s="218">
        <f>EnergyOverRef!AK76/EnergyOverRef!AM76</f>
        <v>0.89256245834796022</v>
      </c>
      <c r="AI15" s="218">
        <f>SpeedupOverRef!AJ76/SpeedupOverRef!AM76</f>
        <v>2.4828319978813385</v>
      </c>
      <c r="AJ15" s="218">
        <f>Power!AJ76/Power!AM76</f>
        <v>2.5070874009604447</v>
      </c>
      <c r="AK15" s="223">
        <f>EnergyOverRef!AJ76/EnergyOverRef!AM76</f>
        <v>1.0137864474015017</v>
      </c>
      <c r="AL15" s="227">
        <f t="shared" si="6"/>
        <v>0.78468165405126533</v>
      </c>
      <c r="AM15" s="228">
        <f t="shared" si="7"/>
        <v>0.79751707292203899</v>
      </c>
      <c r="AN15" s="229">
        <f t="shared" si="8"/>
        <v>7.2954807867363107E-3</v>
      </c>
    </row>
    <row r="16" spans="1:40" ht="26">
      <c r="A16" s="8" t="s">
        <v>3</v>
      </c>
      <c r="B16" s="222">
        <f>SpeedupOverRef!AE77/SpeedupOverRef!AE77</f>
        <v>1</v>
      </c>
      <c r="C16" s="218">
        <f>Power!AE77/Power!AE77</f>
        <v>1</v>
      </c>
      <c r="D16" s="218">
        <f>EnergyOverRef!AE77/EnergyOverRef!AE77</f>
        <v>1</v>
      </c>
      <c r="E16" s="218">
        <f>SpeedupOverRef!AD77/SpeedupOverRef!AE77</f>
        <v>1.3872607376390829</v>
      </c>
      <c r="F16" s="218">
        <f>Power!AD77/Power!AE77</f>
        <v>1.6790174839042633</v>
      </c>
      <c r="G16" s="218">
        <f>EnergyOverRef!AD77/EnergyOverRef!AE77</f>
        <v>1.2178720319465628</v>
      </c>
      <c r="H16" s="218">
        <f>SpeedupOverRef!AC77/SpeedupOverRef!AE77</f>
        <v>1.7466338510555053</v>
      </c>
      <c r="I16" s="218">
        <f>Power!AC77/Power!AE77</f>
        <v>2.4313560952762554</v>
      </c>
      <c r="J16" s="223">
        <f>EnergyOverRef!AC77/EnergyOverRef!AE77</f>
        <v>1.4111287273352686</v>
      </c>
      <c r="K16" s="227">
        <f t="shared" si="0"/>
        <v>0.81808206646751536</v>
      </c>
      <c r="L16" s="228">
        <f t="shared" si="1"/>
        <v>1.5683279704223085</v>
      </c>
      <c r="M16" s="229">
        <f t="shared" si="2"/>
        <v>0.45047118928122731</v>
      </c>
      <c r="N16" s="222">
        <f>SpeedupOverRef!J77/SpeedupOverRef!J77</f>
        <v>1</v>
      </c>
      <c r="O16" s="218">
        <f>Power!J77/Power!J77</f>
        <v>1</v>
      </c>
      <c r="P16" s="218">
        <f>EnergyOverRef!J77/EnergyOverRef!J77</f>
        <v>1</v>
      </c>
      <c r="Q16" s="218">
        <f>SpeedupOverRef!I77/SpeedupOverRef!J77</f>
        <v>1.3073155113448209</v>
      </c>
      <c r="R16" s="218">
        <f>Power!I77/Power!J77</f>
        <v>1.5594368789485309</v>
      </c>
      <c r="S16" s="218">
        <f>EnergyOverRef!I77/EnergyOverRef!J77</f>
        <v>1.1965156249408611</v>
      </c>
      <c r="T16" s="218">
        <f>SpeedupOverRef!H77/SpeedupOverRef!J77</f>
        <v>1.6058879146928713</v>
      </c>
      <c r="U16" s="218">
        <f>Power!H77/Power!J77</f>
        <v>2.1250702297627462</v>
      </c>
      <c r="V16" s="223">
        <f>EnergyOverRef!H77/EnergyOverRef!J77</f>
        <v>1.3316396776890991</v>
      </c>
      <c r="W16" s="227">
        <f t="shared" si="3"/>
        <v>0.90797850877917619</v>
      </c>
      <c r="X16" s="228">
        <f t="shared" si="4"/>
        <v>1.686020738686707</v>
      </c>
      <c r="Y16" s="229">
        <f t="shared" si="5"/>
        <v>0.4969924183960584</v>
      </c>
      <c r="Z16" s="222">
        <f>SpeedupOverRef!AM77/SpeedupOverRef!AM77</f>
        <v>1</v>
      </c>
      <c r="AA16" s="218">
        <f>Power!AM77/Power!AM77</f>
        <v>1</v>
      </c>
      <c r="AB16" s="218">
        <f>EnergyOverRef!AM77/EnergyOverRef!AM77</f>
        <v>1</v>
      </c>
      <c r="AC16" s="218">
        <f>SpeedupOverRef!AL77/SpeedupOverRef!AM77</f>
        <v>1.829849134008823</v>
      </c>
      <c r="AD16" s="218">
        <f>Power!AL77/Power!AM77</f>
        <v>1.4919505261961155</v>
      </c>
      <c r="AE16" s="218">
        <f>EnergyOverRef!AL77/EnergyOverRef!AM77</f>
        <v>0.80406090203048486</v>
      </c>
      <c r="AF16" s="218">
        <f>SpeedupOverRef!AK77/SpeedupOverRef!AM77</f>
        <v>2.0913993576728691</v>
      </c>
      <c r="AG16" s="218">
        <f>Power!AK77/Power!AM77</f>
        <v>1.7402981486076785</v>
      </c>
      <c r="AH16" s="218">
        <f>EnergyOverRef!AK77/EnergyOverRef!AM77</f>
        <v>0.81572522509734435</v>
      </c>
      <c r="AI16" s="218">
        <f>SpeedupOverRef!AJ77/SpeedupOverRef!AM77</f>
        <v>2.5866613639104776</v>
      </c>
      <c r="AJ16" s="218">
        <f>Power!AJ77/Power!AM77</f>
        <v>2.3942397878452515</v>
      </c>
      <c r="AK16" s="223">
        <f>EnergyOverRef!AJ77/EnergyOverRef!AM77</f>
        <v>0.90282239592624636</v>
      </c>
      <c r="AL16" s="227">
        <f t="shared" si="6"/>
        <v>0.8396258411144305</v>
      </c>
      <c r="AM16" s="228">
        <f t="shared" si="7"/>
        <v>0.73780063043800448</v>
      </c>
      <c r="AN16" s="229">
        <f t="shared" si="8"/>
        <v>-5.1424222845394829E-2</v>
      </c>
    </row>
    <row r="17" spans="1:40" ht="26">
      <c r="A17" s="8" t="s">
        <v>128</v>
      </c>
      <c r="B17" s="224">
        <f>SpeedupOverRef!AE78/SpeedupOverRef!AE78</f>
        <v>1</v>
      </c>
      <c r="C17" s="225">
        <f>Power!AE78/Power!AE78</f>
        <v>1</v>
      </c>
      <c r="D17" s="225">
        <f>EnergyOverRef!AE78/EnergyOverRef!AE78</f>
        <v>1</v>
      </c>
      <c r="E17" s="225">
        <f>SpeedupOverRef!AD78/SpeedupOverRef!AE78</f>
        <v>1.2010689470413598</v>
      </c>
      <c r="F17" s="225">
        <f>Power!AD78/Power!AE78</f>
        <v>1.6790074158836044</v>
      </c>
      <c r="G17" s="225">
        <f>EnergyOverRef!AD78/EnergyOverRef!AE78</f>
        <v>1.4022633954593262</v>
      </c>
      <c r="H17" s="225">
        <f>SpeedupOverRef!AC78/SpeedupOverRef!AE78</f>
        <v>1.540996547568724</v>
      </c>
      <c r="I17" s="225">
        <f>Power!AC78/Power!AE78</f>
        <v>2.4808999598489807</v>
      </c>
      <c r="J17" s="226">
        <f>EnergyOverRef!AC78/EnergyOverRef!AE78</f>
        <v>1.7094622604876886</v>
      </c>
      <c r="K17" s="230">
        <f t="shared" si="0"/>
        <v>0.59276655212075491</v>
      </c>
      <c r="L17" s="231">
        <f t="shared" si="1"/>
        <v>1.6226128746670649</v>
      </c>
      <c r="M17" s="232">
        <f t="shared" si="2"/>
        <v>0.77735338589320901</v>
      </c>
      <c r="N17" s="224">
        <f>SpeedupOverRef!J78/SpeedupOverRef!J78</f>
        <v>1</v>
      </c>
      <c r="O17" s="225">
        <f>Power!J78/Power!J78</f>
        <v>1</v>
      </c>
      <c r="P17" s="225">
        <f>EnergyOverRef!J78/EnergyOverRef!J78</f>
        <v>1</v>
      </c>
      <c r="Q17" s="225">
        <f>SpeedupOverRef!I78/SpeedupOverRef!J78</f>
        <v>1.2724304268995292</v>
      </c>
      <c r="R17" s="225">
        <f>Power!I78/Power!J78</f>
        <v>1.4762989920314782</v>
      </c>
      <c r="S17" s="225">
        <f>EnergyOverRef!I78/EnergyOverRef!J78</f>
        <v>1.1696224529202042</v>
      </c>
      <c r="T17" s="225">
        <f>SpeedupOverRef!H78/SpeedupOverRef!J78</f>
        <v>1.5225420036451185</v>
      </c>
      <c r="U17" s="225">
        <f>Power!H78/Power!J78</f>
        <v>2.2036419776291543</v>
      </c>
      <c r="V17" s="226">
        <f>EnergyOverRef!H78/EnergyOverRef!J78</f>
        <v>1.4152896768469145</v>
      </c>
      <c r="W17" s="230">
        <f t="shared" si="3"/>
        <v>0.78307703081465652</v>
      </c>
      <c r="X17" s="231">
        <f t="shared" si="4"/>
        <v>1.8037676960527045</v>
      </c>
      <c r="Y17" s="232">
        <f t="shared" si="5"/>
        <v>0.62234960023255925</v>
      </c>
      <c r="Z17" s="224">
        <f>SpeedupOverRef!AM78/SpeedupOverRef!AM78</f>
        <v>1</v>
      </c>
      <c r="AA17" s="225">
        <f>Power!AM78/Power!AM78</f>
        <v>1</v>
      </c>
      <c r="AB17" s="225">
        <f>EnergyOverRef!AM78/EnergyOverRef!AM78</f>
        <v>1</v>
      </c>
      <c r="AC17" s="225">
        <f>SpeedupOverRef!AL78/SpeedupOverRef!AM78</f>
        <v>1.7832708733296474</v>
      </c>
      <c r="AD17" s="225">
        <f>Power!AL78/Power!AM78</f>
        <v>1.5803445783331018</v>
      </c>
      <c r="AE17" s="225">
        <f>EnergyOverRef!AL78/EnergyOverRef!AM78</f>
        <v>0.87744157661194799</v>
      </c>
      <c r="AF17" s="225">
        <f>SpeedupOverRef!AK78/SpeedupOverRef!AM78</f>
        <v>2.0459598080633477</v>
      </c>
      <c r="AG17" s="225">
        <f>Power!AK78/Power!AM78</f>
        <v>1.8575397451929128</v>
      </c>
      <c r="AH17" s="225">
        <f>EnergyOverRef!AK78/EnergyOverRef!AM78</f>
        <v>0.89357790162037443</v>
      </c>
      <c r="AI17" s="225">
        <f>SpeedupOverRef!AJ78/SpeedupOverRef!AM78</f>
        <v>2.475268821392191</v>
      </c>
      <c r="AJ17" s="225">
        <f>Power!AJ78/Power!AM78</f>
        <v>2.5756031798395371</v>
      </c>
      <c r="AK17" s="226">
        <f>EnergyOverRef!AJ78/EnergyOverRef!AM78</f>
        <v>1.00550525097298</v>
      </c>
      <c r="AL17" s="230">
        <f t="shared" si="6"/>
        <v>0.7806793895696077</v>
      </c>
      <c r="AM17" s="231">
        <f t="shared" si="7"/>
        <v>0.833774096493336</v>
      </c>
      <c r="AN17" s="232">
        <f t="shared" si="8"/>
        <v>2.9132561514841364E-3</v>
      </c>
    </row>
    <row r="19" spans="1:40">
      <c r="A19" s="92"/>
      <c r="B19" s="385" t="s">
        <v>122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2"/>
      <c r="N19" s="385" t="s">
        <v>123</v>
      </c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2"/>
    </row>
    <row r="20" spans="1:40">
      <c r="A20" s="92"/>
      <c r="B20" s="400" t="s">
        <v>139</v>
      </c>
      <c r="C20" s="401"/>
      <c r="D20" s="402"/>
      <c r="E20" s="400" t="s">
        <v>140</v>
      </c>
      <c r="F20" s="401"/>
      <c r="G20" s="402"/>
      <c r="H20" s="400" t="s">
        <v>141</v>
      </c>
      <c r="I20" s="401"/>
      <c r="J20" s="402"/>
      <c r="K20" s="269"/>
      <c r="L20" s="270"/>
      <c r="M20" s="271"/>
      <c r="N20" s="400" t="s">
        <v>142</v>
      </c>
      <c r="O20" s="401"/>
      <c r="P20" s="402"/>
      <c r="Q20" s="400" t="s">
        <v>143</v>
      </c>
      <c r="R20" s="401"/>
      <c r="S20" s="402"/>
      <c r="T20" s="400" t="s">
        <v>144</v>
      </c>
      <c r="U20" s="401"/>
      <c r="V20" s="402"/>
      <c r="W20" s="269"/>
      <c r="X20" s="270"/>
      <c r="Y20" s="271"/>
    </row>
    <row r="21" spans="1:40">
      <c r="A21" s="92"/>
      <c r="B21" s="388">
        <v>1596</v>
      </c>
      <c r="C21" s="383"/>
      <c r="D21" s="383"/>
      <c r="E21" s="388">
        <v>2128</v>
      </c>
      <c r="F21" s="383"/>
      <c r="G21" s="383"/>
      <c r="H21" s="388">
        <v>2661</v>
      </c>
      <c r="I21" s="383"/>
      <c r="J21" s="383"/>
      <c r="K21" s="403" t="s">
        <v>121</v>
      </c>
      <c r="L21" s="404"/>
      <c r="M21" s="405"/>
      <c r="N21" s="388">
        <v>1197</v>
      </c>
      <c r="O21" s="383"/>
      <c r="P21" s="383"/>
      <c r="Q21" s="388">
        <v>2394</v>
      </c>
      <c r="R21" s="383"/>
      <c r="S21" s="383"/>
      <c r="T21" s="388">
        <v>3459</v>
      </c>
      <c r="U21" s="383"/>
      <c r="V21" s="383"/>
      <c r="W21" s="403" t="s">
        <v>121</v>
      </c>
      <c r="X21" s="404"/>
      <c r="Y21" s="405"/>
    </row>
    <row r="22" spans="1:40">
      <c r="A22" s="92"/>
      <c r="B22" s="91" t="s">
        <v>212</v>
      </c>
      <c r="C22" s="90" t="s">
        <v>373</v>
      </c>
      <c r="D22" s="90" t="s">
        <v>71</v>
      </c>
      <c r="E22" s="5" t="s">
        <v>212</v>
      </c>
      <c r="F22" s="4" t="s">
        <v>373</v>
      </c>
      <c r="G22" s="4" t="s">
        <v>71</v>
      </c>
      <c r="H22" s="5" t="s">
        <v>212</v>
      </c>
      <c r="I22" s="4" t="s">
        <v>373</v>
      </c>
      <c r="J22" s="4" t="s">
        <v>71</v>
      </c>
      <c r="K22" s="5" t="s">
        <v>212</v>
      </c>
      <c r="L22" s="4" t="s">
        <v>373</v>
      </c>
      <c r="M22" s="3" t="s">
        <v>71</v>
      </c>
      <c r="N22" s="91" t="s">
        <v>212</v>
      </c>
      <c r="O22" s="90" t="s">
        <v>373</v>
      </c>
      <c r="P22" s="90" t="s">
        <v>71</v>
      </c>
      <c r="Q22" s="5" t="s">
        <v>212</v>
      </c>
      <c r="R22" s="4" t="s">
        <v>373</v>
      </c>
      <c r="S22" s="4" t="s">
        <v>71</v>
      </c>
      <c r="T22" s="5" t="s">
        <v>212</v>
      </c>
      <c r="U22" s="4" t="s">
        <v>373</v>
      </c>
      <c r="V22" s="4" t="s">
        <v>71</v>
      </c>
      <c r="W22" s="91" t="s">
        <v>212</v>
      </c>
      <c r="X22" s="90" t="s">
        <v>373</v>
      </c>
      <c r="Y22" s="93" t="s">
        <v>71</v>
      </c>
    </row>
    <row r="23" spans="1:40">
      <c r="A23" s="13" t="s">
        <v>6</v>
      </c>
      <c r="B23" s="104">
        <f>SpeedupOverRef!T68/SpeedupOverRef!T68</f>
        <v>1</v>
      </c>
      <c r="C23" s="105">
        <f>Power!T68/Power!T68</f>
        <v>1</v>
      </c>
      <c r="D23" s="105">
        <f>EnergyOverRef!T68/EnergyOverRef!T68</f>
        <v>1</v>
      </c>
      <c r="E23" s="105">
        <f>SpeedupOverRef!S68/SpeedupOverRef!T68</f>
        <v>1.4143254472768749</v>
      </c>
      <c r="F23" s="105">
        <f>Power!S68/Power!T68</f>
        <v>2.1360239833520565</v>
      </c>
      <c r="G23" s="105">
        <f>EnergyOverRef!S68/EnergyOverRef!T68</f>
        <v>1.5000492129311773</v>
      </c>
      <c r="H23" s="105">
        <f>SpeedupOverRef!Q68/SpeedupOverRef!T68</f>
        <v>1.6427088554341718</v>
      </c>
      <c r="I23" s="105">
        <f>Power!Q68/Power!T68</f>
        <v>3.0064410376447115</v>
      </c>
      <c r="J23" s="106">
        <f>EnergyOverRef!Q68/EnergyOverRef!T68</f>
        <v>1.8295226928841233</v>
      </c>
      <c r="K23" s="107">
        <f>(H23-B23)/(($T$5-$N$5)/$N$5)</f>
        <v>0.96315805941120958</v>
      </c>
      <c r="L23" s="108">
        <f>(I23-C23)/(($T$5-$N$5)/$N$5)</f>
        <v>3.0068355831746101</v>
      </c>
      <c r="M23" s="108">
        <f>(J23-D23)/(($T$5-$N$5)/$N$5)</f>
        <v>1.2431156975052216</v>
      </c>
      <c r="N23" s="104">
        <f>SpeedupOverRef!AQ68/SpeedupOverRef!AQ68</f>
        <v>1</v>
      </c>
      <c r="O23" s="105">
        <f>Power!AQ68/Power!AQ68</f>
        <v>1</v>
      </c>
      <c r="P23" s="105">
        <f>EnergyOverRef!AQ68/EnergyOverRef!AQ68</f>
        <v>1</v>
      </c>
      <c r="Q23" s="105">
        <f>SpeedupOverRef!AP68/SpeedupOverRef!AQ68</f>
        <v>1.7928715703160834</v>
      </c>
      <c r="R23" s="105">
        <f>Power!AP68/Power!AQ68</f>
        <v>1.4842021393930689</v>
      </c>
      <c r="S23" s="105">
        <f>EnergyOverRef!AP68/EnergyOverRef!AQ68</f>
        <v>0.8177815450355771</v>
      </c>
      <c r="T23" s="105">
        <f>SpeedupOverRef!AO68/SpeedupOverRef!AQ68</f>
        <v>2.3976164651380851</v>
      </c>
      <c r="U23" s="105">
        <f>Power!AO68/Power!AQ68</f>
        <v>2.1994024713377445</v>
      </c>
      <c r="V23" s="106">
        <f>EnergyOverRef!AO68/EnergyOverRef!AQ68</f>
        <v>0.90267323250121279</v>
      </c>
      <c r="W23" s="108">
        <f t="shared" ref="W23" si="9">(T23-N23)/(($T$21-$N$21)/$N$21)</f>
        <v>0.73958749282506098</v>
      </c>
      <c r="X23" s="108">
        <f t="shared" ref="X23" si="10">(U23-O23)/(($T$21-$N$21)/$N$21)</f>
        <v>0.63469706374503987</v>
      </c>
      <c r="Y23" s="109">
        <f t="shared" ref="Y23" si="11">(V23-P23)/(($T$21-$N$21)/$N$21)</f>
        <v>-5.1503156806387396E-2</v>
      </c>
    </row>
    <row r="24" spans="1:40">
      <c r="A24" s="6" t="s">
        <v>73</v>
      </c>
      <c r="B24" s="222">
        <f>SpeedupOverRef!T69/SpeedupOverRef!T69</f>
        <v>1</v>
      </c>
      <c r="C24" s="218">
        <f>Power!T69/Power!T69</f>
        <v>1</v>
      </c>
      <c r="D24" s="218">
        <f>EnergyOverRef!T69/EnergyOverRef!T69</f>
        <v>1</v>
      </c>
      <c r="E24" s="218">
        <f>SpeedupOverRef!S69/SpeedupOverRef!T69</f>
        <v>1.4254707487957492</v>
      </c>
      <c r="F24" s="218">
        <f>Power!S69/Power!T69</f>
        <v>2.1210878735580105</v>
      </c>
      <c r="G24" s="218">
        <f>EnergyOverRef!S69/EnergyOverRef!T69</f>
        <v>1.4758922230708582</v>
      </c>
      <c r="H24" s="218">
        <f>SpeedupOverRef!Q69/SpeedupOverRef!T69</f>
        <v>1.6689771084369391</v>
      </c>
      <c r="I24" s="218">
        <f>Power!Q69/Power!T69</f>
        <v>3.0727985029949916</v>
      </c>
      <c r="J24" s="223">
        <f>EnergyOverRef!Q69/EnergyOverRef!T69</f>
        <v>1.8323173660607424</v>
      </c>
      <c r="K24" s="227">
        <f t="shared" ref="K24:K33" si="12">(H24-B24)/(($T$5-$N$5)/$N$5)</f>
        <v>1.0025234413759201</v>
      </c>
      <c r="L24" s="228">
        <f t="shared" ref="L24:L33" si="13">(I24-C24)/(($T$5-$N$5)/$N$5)</f>
        <v>3.1062783199812269</v>
      </c>
      <c r="M24" s="228">
        <f t="shared" ref="M24:M33" si="14">(J24-D24)/(($T$5-$N$5)/$N$5)</f>
        <v>1.2473037711107464</v>
      </c>
      <c r="N24" s="234">
        <f>SpeedupOverRef!AQ69/SpeedupOverRef!AQ69</f>
        <v>1</v>
      </c>
      <c r="O24" s="233">
        <f>Power!AQ69/Power!AQ69</f>
        <v>1</v>
      </c>
      <c r="P24" s="233">
        <f>EnergyOverRef!AQ69/EnergyOverRef!AQ69</f>
        <v>1</v>
      </c>
      <c r="Q24" s="233">
        <f>SpeedupOverRef!AP69/SpeedupOverRef!AQ69</f>
        <v>1.8134687258321807</v>
      </c>
      <c r="R24" s="233">
        <f>Power!AP69/Power!AQ69</f>
        <v>1.4716031378346981</v>
      </c>
      <c r="S24" s="233">
        <f>EnergyOverRef!AP69/EnergyOverRef!AQ69</f>
        <v>0.79892762100287806</v>
      </c>
      <c r="T24" s="233">
        <f>SpeedupOverRef!AO69/SpeedupOverRef!AQ69</f>
        <v>2.4287655864080109</v>
      </c>
      <c r="U24" s="233">
        <f>Power!AO69/Power!AQ69</f>
        <v>2.1746760259657378</v>
      </c>
      <c r="V24" s="235">
        <f>EnergyOverRef!AO69/EnergyOverRef!AQ69</f>
        <v>0.87435123309788898</v>
      </c>
      <c r="W24" s="228">
        <f t="shared" ref="W24:W33" si="15">(T24-N24)/(($T$21-$N$21)/$N$21)</f>
        <v>0.75607091376232938</v>
      </c>
      <c r="X24" s="228">
        <f t="shared" ref="X24:X33" si="16">(U24-O24)/(($T$21-$N$21)/$N$21)</f>
        <v>0.62161237978823525</v>
      </c>
      <c r="Y24" s="229">
        <f t="shared" ref="Y24:Y33" si="17">(V24-P24)/(($T$21-$N$21)/$N$21)</f>
        <v>-6.6490527843424796E-2</v>
      </c>
    </row>
    <row r="25" spans="1:40">
      <c r="A25" s="6" t="s">
        <v>393</v>
      </c>
      <c r="B25" s="222">
        <f>SpeedupOverRef!T70/SpeedupOverRef!T70</f>
        <v>1</v>
      </c>
      <c r="C25" s="218">
        <f>Power!T70/Power!T70</f>
        <v>1</v>
      </c>
      <c r="D25" s="218">
        <f>EnergyOverRef!T70/EnergyOverRef!T70</f>
        <v>1</v>
      </c>
      <c r="E25" s="218">
        <f>SpeedupOverRef!S70/SpeedupOverRef!T70</f>
        <v>1.4253801949716491</v>
      </c>
      <c r="F25" s="218">
        <f>Power!S70/Power!T70</f>
        <v>2.1159299841788592</v>
      </c>
      <c r="G25" s="218">
        <f>EnergyOverRef!S70/EnergyOverRef!T70</f>
        <v>1.4717458564456851</v>
      </c>
      <c r="H25" s="218">
        <f>SpeedupOverRef!Q70/SpeedupOverRef!T70</f>
        <v>1.6683034228368483</v>
      </c>
      <c r="I25" s="218">
        <f>Power!Q70/Power!T70</f>
        <v>3.0745297785362848</v>
      </c>
      <c r="J25" s="223">
        <f>EnergyOverRef!Q70/EnergyOverRef!T70</f>
        <v>1.8330703783825397</v>
      </c>
      <c r="K25" s="227">
        <f t="shared" si="12"/>
        <v>1.0015138618287418</v>
      </c>
      <c r="L25" s="228">
        <f t="shared" si="13"/>
        <v>3.1088727948769117</v>
      </c>
      <c r="M25" s="228">
        <f t="shared" si="14"/>
        <v>1.2484322290127075</v>
      </c>
      <c r="N25" s="234">
        <f>SpeedupOverRef!AQ70/SpeedupOverRef!AQ70</f>
        <v>1</v>
      </c>
      <c r="O25" s="233">
        <f>Power!AQ70/Power!AQ70</f>
        <v>1</v>
      </c>
      <c r="P25" s="233">
        <f>EnergyOverRef!AQ70/EnergyOverRef!AQ70</f>
        <v>1</v>
      </c>
      <c r="Q25" s="233">
        <f>SpeedupOverRef!AP70/SpeedupOverRef!AQ70</f>
        <v>1.8109312108908966</v>
      </c>
      <c r="R25" s="233">
        <f>Power!AP70/Power!AQ70</f>
        <v>1.4654127449036236</v>
      </c>
      <c r="S25" s="233">
        <f>EnergyOverRef!AP70/EnergyOverRef!AQ70</f>
        <v>0.7960166379714656</v>
      </c>
      <c r="T25" s="233">
        <f>SpeedupOverRef!AO70/SpeedupOverRef!AQ70</f>
        <v>2.4174049547882319</v>
      </c>
      <c r="U25" s="233">
        <f>Power!AO70/Power!AQ70</f>
        <v>2.1557598887784901</v>
      </c>
      <c r="V25" s="235">
        <f>EnergyOverRef!AO70/EnergyOverRef!AQ70</f>
        <v>0.87015022837875677</v>
      </c>
      <c r="W25" s="228">
        <f t="shared" si="15"/>
        <v>0.75005912063727387</v>
      </c>
      <c r="X25" s="228">
        <f t="shared" si="16"/>
        <v>0.61160238146235746</v>
      </c>
      <c r="Y25" s="229">
        <f t="shared" si="17"/>
        <v>-6.8713605937501393E-2</v>
      </c>
    </row>
    <row r="26" spans="1:40">
      <c r="A26" s="13" t="s">
        <v>9</v>
      </c>
      <c r="B26" s="222">
        <f>SpeedupOverRef!T71/SpeedupOverRef!T71</f>
        <v>1</v>
      </c>
      <c r="C26" s="218">
        <f>Power!T71/Power!T71</f>
        <v>1</v>
      </c>
      <c r="D26" s="218">
        <f>EnergyOverRef!T71/EnergyOverRef!T71</f>
        <v>1</v>
      </c>
      <c r="E26" s="218">
        <f>SpeedupOverRef!S71/SpeedupOverRef!T71</f>
        <v>1.4258629974313746</v>
      </c>
      <c r="F26" s="218">
        <f>Power!S71/Power!T71</f>
        <v>2.1409187936359495</v>
      </c>
      <c r="G26" s="218">
        <f>EnergyOverRef!S71/EnergyOverRef!T71</f>
        <v>1.491994887929678</v>
      </c>
      <c r="H26" s="218">
        <f>SpeedupOverRef!Q71/SpeedupOverRef!T71</f>
        <v>1.6718952873222437</v>
      </c>
      <c r="I26" s="218">
        <f>Power!Q71/Power!T71</f>
        <v>3.0661421394384041</v>
      </c>
      <c r="J26" s="223">
        <f>EnergyOverRef!Q71/EnergyOverRef!T71</f>
        <v>1.829392997294397</v>
      </c>
      <c r="K26" s="227">
        <f t="shared" si="12"/>
        <v>1.006896599592771</v>
      </c>
      <c r="L26" s="228">
        <f t="shared" si="13"/>
        <v>3.0963031498062845</v>
      </c>
      <c r="M26" s="228">
        <f t="shared" si="14"/>
        <v>1.2429213367904768</v>
      </c>
      <c r="N26" s="234">
        <f>SpeedupOverRef!AQ71/SpeedupOverRef!AQ71</f>
        <v>1</v>
      </c>
      <c r="O26" s="233">
        <f>Power!AQ71/Power!AQ71</f>
        <v>1</v>
      </c>
      <c r="P26" s="233">
        <f>EnergyOverRef!AQ71/EnergyOverRef!AQ71</f>
        <v>1</v>
      </c>
      <c r="Q26" s="233">
        <f>SpeedupOverRef!AP71/SpeedupOverRef!AQ71</f>
        <v>1.8244271874981661</v>
      </c>
      <c r="R26" s="233">
        <f>Power!AP71/Power!AQ71</f>
        <v>1.4963462149996034</v>
      </c>
      <c r="S26" s="233">
        <f>EnergyOverRef!AP71/EnergyOverRef!AQ71</f>
        <v>0.81067911734089804</v>
      </c>
      <c r="T26" s="233">
        <f>SpeedupOverRef!AO71/SpeedupOverRef!AQ71</f>
        <v>2.4778273846584544</v>
      </c>
      <c r="U26" s="233">
        <f>Power!AO71/Power!AQ71</f>
        <v>2.2502840604309724</v>
      </c>
      <c r="V26" s="235">
        <f>EnergyOverRef!AO71/EnergyOverRef!AQ71</f>
        <v>0.89131048399016888</v>
      </c>
      <c r="W26" s="228">
        <f t="shared" si="15"/>
        <v>0.78203332424233862</v>
      </c>
      <c r="X26" s="228">
        <f t="shared" si="16"/>
        <v>0.66162246699198668</v>
      </c>
      <c r="Y26" s="229">
        <f t="shared" si="17"/>
        <v>-5.7516070143133445E-2</v>
      </c>
    </row>
    <row r="27" spans="1:40">
      <c r="A27" s="13" t="s">
        <v>10</v>
      </c>
      <c r="B27" s="222">
        <f>SpeedupOverRef!T72/SpeedupOverRef!T72</f>
        <v>1</v>
      </c>
      <c r="C27" s="218">
        <f>Power!T72/Power!T72</f>
        <v>1</v>
      </c>
      <c r="D27" s="218">
        <f>EnergyOverRef!T72/EnergyOverRef!T72</f>
        <v>1</v>
      </c>
      <c r="E27" s="218">
        <f>SpeedupOverRef!S72/SpeedupOverRef!T72</f>
        <v>1.4251156453176599</v>
      </c>
      <c r="F27" s="218">
        <f>Power!S72/Power!T72</f>
        <v>2.099353235519775</v>
      </c>
      <c r="G27" s="218">
        <f>EnergyOverRef!S72/EnergyOverRef!T72</f>
        <v>1.4585349984127707</v>
      </c>
      <c r="H27" s="218">
        <f>SpeedupOverRef!Q72/SpeedupOverRef!T72</f>
        <v>1.6663352752277385</v>
      </c>
      <c r="I27" s="218">
        <f>Power!Q72/Power!T72</f>
        <v>3.080093860546973</v>
      </c>
      <c r="J27" s="223">
        <f>EnergyOverRef!Q72/EnergyOverRef!T72</f>
        <v>1.8354695726119927</v>
      </c>
      <c r="K27" s="227">
        <f t="shared" si="12"/>
        <v>0.9985644124539631</v>
      </c>
      <c r="L27" s="228">
        <f t="shared" si="13"/>
        <v>3.1172110811577176</v>
      </c>
      <c r="M27" s="228">
        <f t="shared" si="14"/>
        <v>1.252027641210085</v>
      </c>
      <c r="N27" s="234">
        <f>SpeedupOverRef!AQ72/SpeedupOverRef!AQ72</f>
        <v>1</v>
      </c>
      <c r="O27" s="233">
        <f>Power!AQ72/Power!AQ72</f>
        <v>1</v>
      </c>
      <c r="P27" s="233">
        <f>EnergyOverRef!AQ72/EnergyOverRef!AQ72</f>
        <v>1</v>
      </c>
      <c r="Q27" s="233">
        <f>SpeedupOverRef!AP72/SpeedupOverRef!AQ72</f>
        <v>1.8035014094657509</v>
      </c>
      <c r="R27" s="233">
        <f>Power!AP72/Power!AQ72</f>
        <v>1.4461605127864001</v>
      </c>
      <c r="S27" s="233">
        <f>EnergyOverRef!AP72/EnergyOverRef!AQ72</f>
        <v>0.78703664586242261</v>
      </c>
      <c r="T27" s="233">
        <f>SpeedupOverRef!AO72/SpeedupOverRef!AQ72</f>
        <v>2.3841412148882384</v>
      </c>
      <c r="U27" s="233">
        <f>Power!AO72/Power!AQ72</f>
        <v>2.0969303656860117</v>
      </c>
      <c r="V27" s="235">
        <f>EnergyOverRef!AO72/EnergyOverRef!AQ72</f>
        <v>0.85719069243479029</v>
      </c>
      <c r="W27" s="228">
        <f t="shared" si="15"/>
        <v>0.73245669063714469</v>
      </c>
      <c r="X27" s="228">
        <f t="shared" si="16"/>
        <v>0.58047110863225282</v>
      </c>
      <c r="Y27" s="229">
        <f t="shared" si="17"/>
        <v>-7.5571503605462428E-2</v>
      </c>
    </row>
    <row r="28" spans="1:40">
      <c r="A28" s="13" t="s">
        <v>11</v>
      </c>
      <c r="B28" s="222">
        <f>SpeedupOverRef!T73/SpeedupOverRef!T73</f>
        <v>1</v>
      </c>
      <c r="C28" s="218">
        <f>Power!T73/Power!T73</f>
        <v>1</v>
      </c>
      <c r="D28" s="218">
        <f>EnergyOverRef!T73/EnergyOverRef!T73</f>
        <v>1</v>
      </c>
      <c r="E28" s="218">
        <f>SpeedupOverRef!S73/SpeedupOverRef!T73</f>
        <v>1.4069767514776796</v>
      </c>
      <c r="F28" s="218">
        <f>Power!S73/Power!T73</f>
        <v>2.1905976421968445</v>
      </c>
      <c r="G28" s="218">
        <f>EnergyOverRef!S73/EnergyOverRef!T73</f>
        <v>1.556668138132403</v>
      </c>
      <c r="H28" s="218">
        <f>SpeedupOverRef!Q73/SpeedupOverRef!T73</f>
        <v>1.6107726046804032</v>
      </c>
      <c r="I28" s="218">
        <f>Power!Q73/Power!T73</f>
        <v>2.9119461675764229</v>
      </c>
      <c r="J28" s="223">
        <f>EnergyOverRef!Q73/EnergyOverRef!T73</f>
        <v>1.8192894337661374</v>
      </c>
      <c r="K28" s="227">
        <f t="shared" si="12"/>
        <v>0.91529866391542114</v>
      </c>
      <c r="L28" s="228">
        <f t="shared" si="13"/>
        <v>2.8652263694384708</v>
      </c>
      <c r="M28" s="228">
        <f t="shared" si="14"/>
        <v>1.227780221869254</v>
      </c>
      <c r="N28" s="234">
        <f>SpeedupOverRef!AQ73/SpeedupOverRef!AQ73</f>
        <v>1</v>
      </c>
      <c r="O28" s="233">
        <f>Power!AQ73/Power!AQ73</f>
        <v>1</v>
      </c>
      <c r="P28" s="233">
        <f>EnergyOverRef!AQ73/EnergyOverRef!AQ73</f>
        <v>1</v>
      </c>
      <c r="Q28" s="233">
        <f>SpeedupOverRef!AP73/SpeedupOverRef!AQ73</f>
        <v>1.7685389421567905</v>
      </c>
      <c r="R28" s="233">
        <f>Power!AP73/Power!AQ73</f>
        <v>1.5213650605526849</v>
      </c>
      <c r="S28" s="233">
        <f>EnergyOverRef!AP73/EnergyOverRef!AQ73</f>
        <v>0.85962262908540621</v>
      </c>
      <c r="T28" s="233">
        <f>SpeedupOverRef!AO73/SpeedupOverRef!AQ73</f>
        <v>2.3771253056677453</v>
      </c>
      <c r="U28" s="233">
        <f>Power!AO73/Power!AQ73</f>
        <v>2.2784488248793213</v>
      </c>
      <c r="V28" s="235">
        <f>EnergyOverRef!AO73/EnergyOverRef!AQ73</f>
        <v>0.96805829098035678</v>
      </c>
      <c r="W28" s="228">
        <f t="shared" si="15"/>
        <v>0.72874402780030556</v>
      </c>
      <c r="X28" s="228">
        <f t="shared" si="16"/>
        <v>0.67652663279422975</v>
      </c>
      <c r="Y28" s="229">
        <f t="shared" si="17"/>
        <v>-1.6902840714638784E-2</v>
      </c>
    </row>
    <row r="29" spans="1:40">
      <c r="A29" s="13" t="s">
        <v>23</v>
      </c>
      <c r="B29" s="222">
        <f>SpeedupOverRef!T74/SpeedupOverRef!T74</f>
        <v>1</v>
      </c>
      <c r="C29" s="218">
        <f>Power!T74/Power!T74</f>
        <v>1</v>
      </c>
      <c r="D29" s="218">
        <f>EnergyOverRef!T74/EnergyOverRef!T74</f>
        <v>1</v>
      </c>
      <c r="E29" s="218">
        <f>SpeedupOverRef!S74/SpeedupOverRef!T74</f>
        <v>1.4317799400256126</v>
      </c>
      <c r="F29" s="218">
        <f>Power!S74/Power!T74</f>
        <v>2.0827359399136762</v>
      </c>
      <c r="G29" s="218">
        <f>EnergyOverRef!S74/EnergyOverRef!T74</f>
        <v>1.438753663310625</v>
      </c>
      <c r="H29" s="218">
        <f>SpeedupOverRef!Q74/SpeedupOverRef!T74</f>
        <v>1.6883096009777976</v>
      </c>
      <c r="I29" s="218">
        <f>Power!Q74/Power!T74</f>
        <v>3.1468074918361371</v>
      </c>
      <c r="J29" s="223">
        <f>EnergyOverRef!Q74/EnergyOverRef!T74</f>
        <v>1.8384242569799767</v>
      </c>
      <c r="K29" s="227">
        <f t="shared" si="12"/>
        <v>1.0314949513244742</v>
      </c>
      <c r="L29" s="228">
        <f t="shared" si="13"/>
        <v>3.2171875652304931</v>
      </c>
      <c r="M29" s="228">
        <f t="shared" si="14"/>
        <v>1.256455506234782</v>
      </c>
      <c r="N29" s="234">
        <f>SpeedupOverRef!AQ74/SpeedupOverRef!AQ74</f>
        <v>1</v>
      </c>
      <c r="O29" s="233">
        <f>Power!AQ74/Power!AQ74</f>
        <v>1</v>
      </c>
      <c r="P29" s="233">
        <f>EnergyOverRef!AQ74/EnergyOverRef!AQ74</f>
        <v>1</v>
      </c>
      <c r="Q29" s="233">
        <f>SpeedupOverRef!AP74/SpeedupOverRef!AQ74</f>
        <v>1.826584571385143</v>
      </c>
      <c r="R29" s="233">
        <f>Power!AP74/Power!AQ74</f>
        <v>1.4436217176468331</v>
      </c>
      <c r="S29" s="233">
        <f>EnergyOverRef!AP74/EnergyOverRef!AQ74</f>
        <v>0.7754273130502084</v>
      </c>
      <c r="T29" s="233">
        <f>SpeedupOverRef!AO74/SpeedupOverRef!AQ74</f>
        <v>2.4322782297294592</v>
      </c>
      <c r="U29" s="233">
        <f>Power!AO74/Power!AQ74</f>
        <v>2.1079778100625988</v>
      </c>
      <c r="V29" s="235">
        <f>EnergyOverRef!AO74/EnergyOverRef!AQ74</f>
        <v>0.83845728754077775</v>
      </c>
      <c r="W29" s="228">
        <f t="shared" si="15"/>
        <v>0.75792972634224698</v>
      </c>
      <c r="X29" s="228">
        <f t="shared" si="16"/>
        <v>0.5863171700463885</v>
      </c>
      <c r="Y29" s="229">
        <f t="shared" si="17"/>
        <v>-8.5484804073248905E-2</v>
      </c>
    </row>
    <row r="30" spans="1:40" ht="26">
      <c r="A30" s="8" t="s">
        <v>128</v>
      </c>
      <c r="B30" s="222">
        <f>SpeedupOverRef!T75/SpeedupOverRef!T75</f>
        <v>1</v>
      </c>
      <c r="C30" s="218">
        <f>Power!T75/Power!T75</f>
        <v>1</v>
      </c>
      <c r="D30" s="218">
        <f>EnergyOverRef!T75/EnergyOverRef!T75</f>
        <v>1</v>
      </c>
      <c r="E30" s="218">
        <f>SpeedupOverRef!S75/SpeedupOverRef!T75</f>
        <v>1.4242359500713613</v>
      </c>
      <c r="F30" s="218">
        <f>Power!S75/Power!T75</f>
        <v>2.0299711786429384</v>
      </c>
      <c r="G30" s="218">
        <f>EnergyOverRef!S75/EnergyOverRef!T75</f>
        <v>1.4064758104937527</v>
      </c>
      <c r="H30" s="218">
        <f>SpeedupOverRef!Q75/SpeedupOverRef!T75</f>
        <v>1.6765185412798325</v>
      </c>
      <c r="I30" s="218">
        <f>Power!Q75/Power!T75</f>
        <v>3.1562800351697695</v>
      </c>
      <c r="J30" s="223">
        <f>EnergyOverRef!Q75/EnergyOverRef!T75</f>
        <v>1.8460114840595674</v>
      </c>
      <c r="K30" s="227">
        <f t="shared" si="12"/>
        <v>1.0138249689038616</v>
      </c>
      <c r="L30" s="228">
        <f t="shared" si="13"/>
        <v>3.2313830386206126</v>
      </c>
      <c r="M30" s="228">
        <f t="shared" si="14"/>
        <v>1.2678256606188447</v>
      </c>
      <c r="N30" s="234">
        <f>SpeedupOverRef!AQ75/SpeedupOverRef!AQ75</f>
        <v>1</v>
      </c>
      <c r="O30" s="233">
        <f>Power!AQ75/Power!AQ75</f>
        <v>1</v>
      </c>
      <c r="P30" s="233">
        <f>EnergyOverRef!AQ75/EnergyOverRef!AQ75</f>
        <v>1</v>
      </c>
      <c r="Q30" s="233">
        <f>SpeedupOverRef!AP75/SpeedupOverRef!AQ75</f>
        <v>1.8094845353873934</v>
      </c>
      <c r="R30" s="233">
        <f>Power!AP75/Power!AQ75</f>
        <v>1.4053694482931434</v>
      </c>
      <c r="S30" s="233">
        <f>EnergyOverRef!AP75/EnergyOverRef!AQ75</f>
        <v>0.75998065420771121</v>
      </c>
      <c r="T30" s="233">
        <f>SpeedupOverRef!AO75/SpeedupOverRef!AQ75</f>
        <v>2.3676426801486992</v>
      </c>
      <c r="U30" s="233">
        <f>Power!AO75/Power!AQ75</f>
        <v>1.9992052834377605</v>
      </c>
      <c r="V30" s="235">
        <f>EnergyOverRef!AO75/EnergyOverRef!AQ75</f>
        <v>0.81457839739392501</v>
      </c>
      <c r="W30" s="228">
        <f t="shared" si="15"/>
        <v>0.7237260336595901</v>
      </c>
      <c r="X30" s="228">
        <f t="shared" si="16"/>
        <v>0.52875717253536658</v>
      </c>
      <c r="Y30" s="229">
        <f t="shared" si="17"/>
        <v>-9.8120980689421641E-2</v>
      </c>
    </row>
    <row r="31" spans="1:40" ht="26">
      <c r="A31" s="8" t="s">
        <v>3</v>
      </c>
      <c r="B31" s="222">
        <f>SpeedupOverRef!T76/SpeedupOverRef!T76</f>
        <v>1</v>
      </c>
      <c r="C31" s="218">
        <f>Power!T76/Power!T76</f>
        <v>1</v>
      </c>
      <c r="D31" s="218">
        <f>EnergyOverRef!T76/EnergyOverRef!T76</f>
        <v>1</v>
      </c>
      <c r="E31" s="218">
        <f>SpeedupOverRef!S76/SpeedupOverRef!T76</f>
        <v>1.4274299463500144</v>
      </c>
      <c r="F31" s="218">
        <f>Power!S76/Power!T76</f>
        <v>2.2244583846471002</v>
      </c>
      <c r="G31" s="218">
        <f>EnergyOverRef!S76/EnergyOverRef!T76</f>
        <v>1.5661352268323334</v>
      </c>
      <c r="H31" s="218">
        <f>SpeedupOverRef!Q76/SpeedupOverRef!T76</f>
        <v>1.6395451530391432</v>
      </c>
      <c r="I31" s="218">
        <f>Power!Q76/Power!T76</f>
        <v>2.9427199750401658</v>
      </c>
      <c r="J31" s="223">
        <f>EnergyOverRef!Q76/EnergyOverRef!T76</f>
        <v>1.8136806795254858</v>
      </c>
      <c r="K31" s="227">
        <f t="shared" si="12"/>
        <v>0.95841696173753288</v>
      </c>
      <c r="L31" s="228">
        <f t="shared" si="13"/>
        <v>2.9113437372432909</v>
      </c>
      <c r="M31" s="228">
        <f t="shared" si="14"/>
        <v>1.2193749901621367</v>
      </c>
      <c r="N31" s="234">
        <f>SpeedupOverRef!AQ76/SpeedupOverRef!AQ76</f>
        <v>1</v>
      </c>
      <c r="O31" s="233">
        <f>Power!AQ76/Power!AQ76</f>
        <v>1</v>
      </c>
      <c r="P31" s="233">
        <f>EnergyOverRef!AQ76/EnergyOverRef!AQ76</f>
        <v>1</v>
      </c>
      <c r="Q31" s="233">
        <f>SpeedupOverRef!AP76/SpeedupOverRef!AQ76</f>
        <v>1.7886012218361405</v>
      </c>
      <c r="R31" s="233">
        <f>Power!AP76/Power!AQ76</f>
        <v>1.535244566127792</v>
      </c>
      <c r="S31" s="233">
        <f>EnergyOverRef!AP76/EnergyOverRef!AQ76</f>
        <v>0.85781507943878588</v>
      </c>
      <c r="T31" s="233">
        <f>SpeedupOverRef!AO76/SpeedupOverRef!AQ76</f>
        <v>2.425228644177261</v>
      </c>
      <c r="U31" s="233">
        <f>Power!AO76/Power!AQ76</f>
        <v>2.3103532451314437</v>
      </c>
      <c r="V31" s="235">
        <f>EnergyOverRef!AO76/EnergyOverRef!AQ76</f>
        <v>0.96866439233006363</v>
      </c>
      <c r="W31" s="228">
        <f t="shared" si="15"/>
        <v>0.75419924274101746</v>
      </c>
      <c r="X31" s="228">
        <f t="shared" si="16"/>
        <v>0.69340974112393372</v>
      </c>
      <c r="Y31" s="229">
        <f t="shared" si="17"/>
        <v>-1.6582105385019381E-2</v>
      </c>
    </row>
    <row r="32" spans="1:40" ht="26">
      <c r="A32" s="8" t="s">
        <v>302</v>
      </c>
      <c r="B32" s="222">
        <f>SpeedupOverRef!T77/SpeedupOverRef!T77</f>
        <v>1</v>
      </c>
      <c r="C32" s="218">
        <f>Power!T77/Power!T77</f>
        <v>1</v>
      </c>
      <c r="D32" s="218">
        <f>EnergyOverRef!T77/EnergyOverRef!T77</f>
        <v>1</v>
      </c>
      <c r="E32" s="218">
        <f>SpeedupOverRef!S77/SpeedupOverRef!T77</f>
        <v>1.4446730221839321</v>
      </c>
      <c r="F32" s="218">
        <f>Power!S77/Power!T77</f>
        <v>2.1495211559608873</v>
      </c>
      <c r="G32" s="218">
        <f>EnergyOverRef!S77/EnergyOverRef!T77</f>
        <v>1.4808995876905937</v>
      </c>
      <c r="H32" s="218">
        <f>SpeedupOverRef!Q77/SpeedupOverRef!T77</f>
        <v>1.7084611523904356</v>
      </c>
      <c r="I32" s="218">
        <f>Power!Q77/Power!T77</f>
        <v>3.134817939759758</v>
      </c>
      <c r="J32" s="223">
        <f>EnergyOverRef!Q77/EnergyOverRef!T77</f>
        <v>1.8285174425284603</v>
      </c>
      <c r="K32" s="227">
        <f t="shared" si="12"/>
        <v>1.0616938959766529</v>
      </c>
      <c r="L32" s="228">
        <f t="shared" si="13"/>
        <v>3.1992201238089897</v>
      </c>
      <c r="M32" s="228">
        <f t="shared" si="14"/>
        <v>1.2416092378172983</v>
      </c>
      <c r="N32" s="234">
        <f>SpeedupOverRef!AQ77/SpeedupOverRef!AQ77</f>
        <v>1</v>
      </c>
      <c r="O32" s="233">
        <f>Power!AQ77/Power!AQ77</f>
        <v>1</v>
      </c>
      <c r="P32" s="233">
        <f>EnergyOverRef!AQ77/EnergyOverRef!AQ77</f>
        <v>1</v>
      </c>
      <c r="Q32" s="233">
        <f>SpeedupOverRef!AP77/SpeedupOverRef!AQ77</f>
        <v>1.8557112426199394</v>
      </c>
      <c r="R32" s="233">
        <f>Power!AP77/Power!AQ77</f>
        <v>1.4980900377085391</v>
      </c>
      <c r="S32" s="233">
        <f>EnergyOverRef!AP77/EnergyOverRef!AQ77</f>
        <v>0.79801729087286433</v>
      </c>
      <c r="T32" s="233">
        <f>SpeedupOverRef!AO77/SpeedupOverRef!AQ77</f>
        <v>2.542372641400108</v>
      </c>
      <c r="U32" s="233">
        <f>Power!AO77/Power!AQ77</f>
        <v>2.2628616089646005</v>
      </c>
      <c r="V32" s="235">
        <f>EnergyOverRef!AO77/EnergyOverRef!AQ77</f>
        <v>0.87337898836600381</v>
      </c>
      <c r="W32" s="228">
        <f t="shared" si="15"/>
        <v>0.81618923596637016</v>
      </c>
      <c r="X32" s="228">
        <f t="shared" si="16"/>
        <v>0.668278225433522</v>
      </c>
      <c r="Y32" s="229">
        <f t="shared" si="17"/>
        <v>-6.7005018092791094E-2</v>
      </c>
    </row>
    <row r="33" spans="1:52" ht="26">
      <c r="A33" s="8" t="s">
        <v>172</v>
      </c>
      <c r="B33" s="224">
        <f>SpeedupOverRef!T78/SpeedupOverRef!T78</f>
        <v>1</v>
      </c>
      <c r="C33" s="225">
        <f>Power!T78/Power!T78</f>
        <v>1</v>
      </c>
      <c r="D33" s="225">
        <f>EnergyOverRef!T78/EnergyOverRef!T78</f>
        <v>1</v>
      </c>
      <c r="E33" s="225">
        <f>SpeedupOverRef!S78/SpeedupOverRef!T78</f>
        <v>1.3615404153271453</v>
      </c>
      <c r="F33" s="225">
        <f>Power!S78/Power!T78</f>
        <v>2.1127408376909815</v>
      </c>
      <c r="G33" s="225">
        <f>EnergyOverRef!S78/EnergyOverRef!T78</f>
        <v>1.5340169871854012</v>
      </c>
      <c r="H33" s="225">
        <f>SpeedupOverRef!Q78/SpeedupOverRef!T78</f>
        <v>1.5468550022082572</v>
      </c>
      <c r="I33" s="225">
        <f>Power!Q78/Power!T78</f>
        <v>2.841187225561919</v>
      </c>
      <c r="J33" s="226">
        <f>EnergyOverRef!Q78/EnergyOverRef!T78</f>
        <v>1.8327090544073368</v>
      </c>
      <c r="K33" s="230">
        <f t="shared" si="12"/>
        <v>0.81951228499941653</v>
      </c>
      <c r="L33" s="231">
        <f t="shared" si="13"/>
        <v>2.7591876168984255</v>
      </c>
      <c r="M33" s="231">
        <f t="shared" si="14"/>
        <v>1.2478907519569105</v>
      </c>
      <c r="N33" s="236">
        <f>SpeedupOverRef!AQ78/SpeedupOverRef!AQ78</f>
        <v>1</v>
      </c>
      <c r="O33" s="237">
        <f>Power!AQ78/Power!AQ78</f>
        <v>1</v>
      </c>
      <c r="P33" s="237">
        <f>EnergyOverRef!AQ78/EnergyOverRef!AQ78</f>
        <v>1</v>
      </c>
      <c r="Q33" s="237">
        <f>SpeedupOverRef!AP78/SpeedupOverRef!AQ78</f>
        <v>1.7248722531172527</v>
      </c>
      <c r="R33" s="237">
        <f>Power!AP78/Power!AQ78</f>
        <v>1.4903743833764969</v>
      </c>
      <c r="S33" s="237">
        <f>EnergyOverRef!AP78/EnergyOverRef!AQ78</f>
        <v>0.86386739307327798</v>
      </c>
      <c r="T33" s="237">
        <f>SpeedupOverRef!AO78/SpeedupOverRef!AQ78</f>
        <v>2.2724256624551726</v>
      </c>
      <c r="U33" s="237">
        <f>Power!AO78/Power!AQ78</f>
        <v>2.2072114466329196</v>
      </c>
      <c r="V33" s="238">
        <f>EnergyOverRef!AO78/EnergyOverRef!AQ78</f>
        <v>0.96663495127455945</v>
      </c>
      <c r="W33" s="231">
        <f t="shared" si="15"/>
        <v>0.67333930944245868</v>
      </c>
      <c r="X33" s="231">
        <f t="shared" si="16"/>
        <v>0.63882939947816297</v>
      </c>
      <c r="Y33" s="232">
        <f t="shared" si="17"/>
        <v>-1.7656040373276897E-2</v>
      </c>
    </row>
    <row r="34" spans="1:52" s="96" customFormat="1">
      <c r="A34" s="8"/>
      <c r="B34" s="97"/>
      <c r="C34" s="97"/>
      <c r="D34" s="97"/>
      <c r="E34" s="97"/>
      <c r="F34" s="97"/>
      <c r="G34" s="97"/>
      <c r="H34" s="97"/>
      <c r="I34" s="97"/>
      <c r="J34" s="97"/>
      <c r="K34" s="99"/>
      <c r="L34" s="99"/>
      <c r="M34" s="99"/>
      <c r="N34" s="97"/>
    </row>
    <row r="35" spans="1:52" s="96" customFormat="1">
      <c r="A35" s="8"/>
      <c r="B35" s="97"/>
      <c r="C35" s="97"/>
      <c r="D35" s="97"/>
      <c r="E35" s="97"/>
      <c r="F35" s="97"/>
      <c r="G35" s="97"/>
      <c r="H35" s="97"/>
      <c r="I35" s="97"/>
      <c r="J35" s="97"/>
      <c r="K35" s="99"/>
      <c r="L35" s="99"/>
      <c r="M35" s="99"/>
      <c r="N35" s="97"/>
      <c r="O35" s="127" t="str">
        <f ca="1">MID(CELL("filename",SpeedupOverRef!A5),FIND("]",CELL("filename",SpeedupOverRef!A5))+1,LEN(CELL("filename",SpeedupOverRef!A5))-FIND("]",CELL("filename",SpeedupOverRef!A5)))</f>
        <v>SpeedupOverRef</v>
      </c>
      <c r="P35" s="127" t="str">
        <f ca="1">MID(CELL("filename",Power!B4),FIND("]",CELL("filename",Power!B4))+1,LEN(CELL("filename",Power!B4))-FIND("]",CELL("filename",Power!B4)))</f>
        <v>Power</v>
      </c>
      <c r="Q35" s="127"/>
      <c r="R35" s="127"/>
      <c r="S35" s="128"/>
      <c r="T35" s="128"/>
      <c r="U35" s="128"/>
      <c r="V35" s="128"/>
      <c r="W35" s="129"/>
      <c r="X35" s="129"/>
      <c r="Y35" s="129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</row>
    <row r="36" spans="1:52">
      <c r="H36" s="8"/>
      <c r="I36" s="8"/>
      <c r="L36"/>
      <c r="O36" s="395" t="s">
        <v>47</v>
      </c>
      <c r="P36" s="395"/>
      <c r="Q36" s="395" t="s">
        <v>48</v>
      </c>
      <c r="R36" s="395"/>
      <c r="S36" s="395" t="s">
        <v>49</v>
      </c>
      <c r="T36" s="395"/>
      <c r="U36" s="395" t="s">
        <v>50</v>
      </c>
      <c r="V36" s="395"/>
      <c r="W36" s="395" t="s">
        <v>51</v>
      </c>
      <c r="X36" s="395"/>
      <c r="Y36" s="395" t="s">
        <v>76</v>
      </c>
      <c r="Z36" s="395"/>
      <c r="AA36" s="395" t="s">
        <v>189</v>
      </c>
      <c r="AB36" s="395"/>
      <c r="AC36" s="395" t="s">
        <v>52</v>
      </c>
      <c r="AD36" s="395"/>
      <c r="AE36" s="395" t="s">
        <v>53</v>
      </c>
      <c r="AF36" s="395"/>
      <c r="AG36" s="395" t="s">
        <v>54</v>
      </c>
      <c r="AH36" s="395"/>
      <c r="AI36" s="395" t="s">
        <v>394</v>
      </c>
      <c r="AJ36" s="395"/>
      <c r="AK36" s="395" t="s">
        <v>55</v>
      </c>
      <c r="AL36" s="395"/>
      <c r="AM36" s="395" t="s">
        <v>243</v>
      </c>
      <c r="AN36" s="395"/>
      <c r="AO36" s="395" t="s">
        <v>244</v>
      </c>
      <c r="AP36" s="395"/>
      <c r="AQ36" s="395" t="s">
        <v>245</v>
      </c>
      <c r="AR36" s="395"/>
      <c r="AS36" s="395" t="s">
        <v>246</v>
      </c>
      <c r="AT36" s="395"/>
      <c r="AU36" s="395" t="s">
        <v>247</v>
      </c>
      <c r="AV36" s="395"/>
      <c r="AW36" s="395" t="s">
        <v>248</v>
      </c>
      <c r="AX36" s="395"/>
      <c r="AY36" s="395" t="s">
        <v>188</v>
      </c>
      <c r="AZ36" s="395"/>
    </row>
    <row r="37" spans="1:52">
      <c r="A37" s="92"/>
      <c r="B37" s="385" t="s">
        <v>122</v>
      </c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2"/>
      <c r="O37" s="396" t="s">
        <v>297</v>
      </c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8"/>
      <c r="AM37" s="396" t="s">
        <v>238</v>
      </c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8"/>
    </row>
    <row r="38" spans="1:52">
      <c r="A38" s="92"/>
      <c r="B38" s="400" t="s">
        <v>145</v>
      </c>
      <c r="C38" s="401"/>
      <c r="D38" s="402"/>
      <c r="E38" s="400" t="s">
        <v>146</v>
      </c>
      <c r="F38" s="401"/>
      <c r="G38" s="402"/>
      <c r="H38" s="400" t="s">
        <v>147</v>
      </c>
      <c r="I38" s="401"/>
      <c r="J38" s="402"/>
      <c r="K38" s="269"/>
      <c r="L38" s="270"/>
      <c r="M38" s="271"/>
      <c r="O38" s="396" t="s">
        <v>298</v>
      </c>
      <c r="P38" s="397"/>
      <c r="Q38" s="397"/>
      <c r="R38" s="397"/>
      <c r="S38" s="397"/>
      <c r="T38" s="398"/>
      <c r="U38" s="396" t="s">
        <v>126</v>
      </c>
      <c r="V38" s="397"/>
      <c r="W38" s="397"/>
      <c r="X38" s="397"/>
      <c r="Y38" s="397"/>
      <c r="Z38" s="398"/>
      <c r="AA38" s="396" t="s">
        <v>177</v>
      </c>
      <c r="AB38" s="397"/>
      <c r="AC38" s="397"/>
      <c r="AD38" s="397"/>
      <c r="AE38" s="397"/>
      <c r="AF38" s="398"/>
      <c r="AG38" s="396" t="s">
        <v>178</v>
      </c>
      <c r="AH38" s="397"/>
      <c r="AI38" s="397"/>
      <c r="AJ38" s="397"/>
      <c r="AK38" s="397"/>
      <c r="AL38" s="398"/>
      <c r="AM38" s="396" t="s">
        <v>395</v>
      </c>
      <c r="AN38" s="397"/>
      <c r="AO38" s="397"/>
      <c r="AP38" s="397"/>
      <c r="AQ38" s="397"/>
      <c r="AR38" s="398"/>
      <c r="AS38" s="396" t="s">
        <v>396</v>
      </c>
      <c r="AT38" s="397"/>
      <c r="AU38" s="397"/>
      <c r="AV38" s="397"/>
      <c r="AW38" s="397"/>
      <c r="AX38" s="397"/>
      <c r="AY38" s="397"/>
      <c r="AZ38" s="398"/>
    </row>
    <row r="39" spans="1:52">
      <c r="A39" s="92"/>
      <c r="B39" s="388">
        <v>1596</v>
      </c>
      <c r="C39" s="383"/>
      <c r="D39" s="384"/>
      <c r="E39" s="388">
        <v>2128</v>
      </c>
      <c r="F39" s="383"/>
      <c r="G39" s="384"/>
      <c r="H39" s="388">
        <v>2661</v>
      </c>
      <c r="I39" s="383"/>
      <c r="J39" s="383"/>
      <c r="K39" s="272"/>
      <c r="L39" s="94" t="s">
        <v>121</v>
      </c>
      <c r="M39" s="95"/>
      <c r="O39" s="399">
        <f ca="1">INDIRECT("SpeedupOverRef!"&amp;O36&amp;"3")</f>
        <v>1596</v>
      </c>
      <c r="P39" s="393"/>
      <c r="Q39" s="393">
        <f ca="1">INDIRECT("SpeedupOverRef!"&amp;Q36&amp;"3")</f>
        <v>2394</v>
      </c>
      <c r="R39" s="393"/>
      <c r="S39" s="393">
        <f ca="1">INDIRECT("SpeedupOverRef!"&amp;S36&amp;"3")</f>
        <v>2660</v>
      </c>
      <c r="T39" s="394"/>
      <c r="U39" s="399">
        <f ca="1">INDIRECT("SpeedupOverRef!"&amp;U36&amp;"3")</f>
        <v>1596</v>
      </c>
      <c r="V39" s="393"/>
      <c r="W39" s="393">
        <f ca="1">INDIRECT("SpeedupOverRef!"&amp;W36&amp;"3")</f>
        <v>2394</v>
      </c>
      <c r="X39" s="393"/>
      <c r="Y39" s="393">
        <f ca="1">INDIRECT("SpeedupOverRef!"&amp;Y36&amp;"3")</f>
        <v>2660</v>
      </c>
      <c r="Z39" s="394"/>
      <c r="AA39" s="399">
        <f t="shared" ref="AA39" ca="1" si="18">INDIRECT("SpeedupOverRef!"&amp;AA36&amp;"3")</f>
        <v>1596</v>
      </c>
      <c r="AB39" s="393"/>
      <c r="AC39" s="393">
        <f t="shared" ref="AC39" ca="1" si="19">INDIRECT("SpeedupOverRef!"&amp;AC36&amp;"3")</f>
        <v>2128</v>
      </c>
      <c r="AD39" s="393"/>
      <c r="AE39" s="393">
        <f t="shared" ref="AE39" ca="1" si="20">INDIRECT("SpeedupOverRef!"&amp;AE36&amp;"3")</f>
        <v>2660</v>
      </c>
      <c r="AF39" s="394"/>
      <c r="AG39" s="399">
        <f t="shared" ref="AG39" ca="1" si="21">INDIRECT("SpeedupOverRef!"&amp;AG36&amp;"3")</f>
        <v>1596</v>
      </c>
      <c r="AH39" s="393"/>
      <c r="AI39" s="393">
        <f t="shared" ref="AI39" ca="1" si="22">INDIRECT("SpeedupOverRef!"&amp;AI36&amp;"3")</f>
        <v>2128</v>
      </c>
      <c r="AJ39" s="393"/>
      <c r="AK39" s="393">
        <f t="shared" ref="AK39" ca="1" si="23">INDIRECT("SpeedupOverRef!"&amp;AK36&amp;"3")</f>
        <v>2660</v>
      </c>
      <c r="AL39" s="394"/>
      <c r="AM39" s="399">
        <f t="shared" ref="AM39" ca="1" si="24">INDIRECT("SpeedupOverRef!"&amp;AM36&amp;"3")</f>
        <v>1197</v>
      </c>
      <c r="AN39" s="393"/>
      <c r="AO39" s="393">
        <f t="shared" ref="AO39" ca="1" si="25">INDIRECT("SpeedupOverRef!"&amp;AO36&amp;"3")</f>
        <v>2394</v>
      </c>
      <c r="AP39" s="393"/>
      <c r="AQ39" s="393">
        <f t="shared" ref="AQ39" ca="1" si="26">INDIRECT("SpeedupOverRef!"&amp;AQ36&amp;"3")</f>
        <v>3458</v>
      </c>
      <c r="AR39" s="394"/>
      <c r="AS39" s="399">
        <f t="shared" ref="AS39" ca="1" si="27">INDIRECT("SpeedupOverRef!"&amp;AS36&amp;"3")</f>
        <v>1197</v>
      </c>
      <c r="AT39" s="393"/>
      <c r="AU39" s="393">
        <f t="shared" ref="AU39" ca="1" si="28">INDIRECT("SpeedupOverRef!"&amp;AU36&amp;"3")</f>
        <v>2261</v>
      </c>
      <c r="AV39" s="393"/>
      <c r="AW39" s="393">
        <f t="shared" ref="AW39" ca="1" si="29">INDIRECT("SpeedupOverRef!"&amp;AW36&amp;"3")</f>
        <v>2661</v>
      </c>
      <c r="AX39" s="393"/>
      <c r="AY39" s="393">
        <f t="shared" ref="AY39" ca="1" si="30">INDIRECT("SpeedupOverRef!"&amp;AY36&amp;"3")</f>
        <v>3458</v>
      </c>
      <c r="AZ39" s="394"/>
    </row>
    <row r="40" spans="1:52">
      <c r="A40" s="92"/>
      <c r="B40" s="91" t="s">
        <v>212</v>
      </c>
      <c r="C40" s="90" t="s">
        <v>373</v>
      </c>
      <c r="D40" s="90" t="s">
        <v>71</v>
      </c>
      <c r="E40" s="91" t="s">
        <v>212</v>
      </c>
      <c r="F40" s="90" t="s">
        <v>373</v>
      </c>
      <c r="G40" s="90" t="s">
        <v>71</v>
      </c>
      <c r="H40" s="91" t="s">
        <v>212</v>
      </c>
      <c r="I40" s="90" t="s">
        <v>373</v>
      </c>
      <c r="J40" s="90" t="s">
        <v>71</v>
      </c>
      <c r="K40" s="91" t="s">
        <v>212</v>
      </c>
      <c r="L40" s="90" t="s">
        <v>373</v>
      </c>
      <c r="M40" s="93" t="s">
        <v>71</v>
      </c>
      <c r="O40" s="374" t="s">
        <v>295</v>
      </c>
      <c r="P40" s="375" t="s">
        <v>296</v>
      </c>
      <c r="Q40" s="375" t="s">
        <v>295</v>
      </c>
      <c r="R40" s="375" t="s">
        <v>296</v>
      </c>
      <c r="S40" s="375" t="s">
        <v>295</v>
      </c>
      <c r="T40" s="376" t="s">
        <v>296</v>
      </c>
      <c r="U40" s="374" t="s">
        <v>295</v>
      </c>
      <c r="V40" s="375" t="s">
        <v>296</v>
      </c>
      <c r="W40" s="375" t="s">
        <v>295</v>
      </c>
      <c r="X40" s="375" t="s">
        <v>296</v>
      </c>
      <c r="Y40" s="375" t="s">
        <v>295</v>
      </c>
      <c r="Z40" s="376" t="s">
        <v>296</v>
      </c>
      <c r="AA40" s="374" t="s">
        <v>295</v>
      </c>
      <c r="AB40" s="375" t="s">
        <v>296</v>
      </c>
      <c r="AC40" s="375" t="s">
        <v>295</v>
      </c>
      <c r="AD40" s="375" t="s">
        <v>296</v>
      </c>
      <c r="AE40" s="375" t="s">
        <v>295</v>
      </c>
      <c r="AF40" s="376" t="s">
        <v>296</v>
      </c>
      <c r="AG40" s="374" t="s">
        <v>295</v>
      </c>
      <c r="AH40" s="375" t="s">
        <v>296</v>
      </c>
      <c r="AI40" s="375" t="s">
        <v>295</v>
      </c>
      <c r="AJ40" s="375" t="s">
        <v>296</v>
      </c>
      <c r="AK40" s="375" t="s">
        <v>295</v>
      </c>
      <c r="AL40" s="376" t="s">
        <v>296</v>
      </c>
      <c r="AM40" s="374" t="s">
        <v>295</v>
      </c>
      <c r="AN40" s="375" t="s">
        <v>296</v>
      </c>
      <c r="AO40" s="375" t="s">
        <v>295</v>
      </c>
      <c r="AP40" s="375" t="s">
        <v>296</v>
      </c>
      <c r="AQ40" s="375" t="s">
        <v>295</v>
      </c>
      <c r="AR40" s="376" t="s">
        <v>296</v>
      </c>
      <c r="AS40" s="374" t="s">
        <v>295</v>
      </c>
      <c r="AT40" s="375" t="s">
        <v>296</v>
      </c>
      <c r="AU40" s="375" t="s">
        <v>295</v>
      </c>
      <c r="AV40" s="375" t="s">
        <v>296</v>
      </c>
      <c r="AW40" s="375" t="s">
        <v>295</v>
      </c>
      <c r="AX40" s="375" t="s">
        <v>296</v>
      </c>
      <c r="AY40" s="375" t="s">
        <v>295</v>
      </c>
      <c r="AZ40" s="376" t="s">
        <v>296</v>
      </c>
    </row>
    <row r="41" spans="1:52">
      <c r="A41" s="13" t="s">
        <v>6</v>
      </c>
      <c r="B41" s="104">
        <f>SpeedupOverRef!P68/SpeedupOverRef!P68</f>
        <v>1</v>
      </c>
      <c r="C41" s="105">
        <f>Power!P68/Power!P68</f>
        <v>1</v>
      </c>
      <c r="D41" s="105">
        <f>EnergyOverRef!P68/EnergyOverRef!P68</f>
        <v>1</v>
      </c>
      <c r="E41" s="105">
        <f>SpeedupOverRef!O68/SpeedupOverRef!P68</f>
        <v>1.2945641008810591</v>
      </c>
      <c r="F41" s="105">
        <f>Power!O68/Power!P68</f>
        <v>1.7793154140328804</v>
      </c>
      <c r="G41" s="105">
        <f>EnergyOverRef!O68/EnergyOverRef!P68</f>
        <v>1.3569582424951627</v>
      </c>
      <c r="H41" s="105">
        <f>SpeedupOverRef!M68/SpeedupOverRef!P68</f>
        <v>1.6651734008364842</v>
      </c>
      <c r="I41" s="105">
        <f>Power!M68/Power!P68</f>
        <v>2.9969536412686497</v>
      </c>
      <c r="J41" s="106">
        <f>EnergyOverRef!M68/EnergyOverRef!P68</f>
        <v>1.8027117009120841</v>
      </c>
      <c r="K41" s="107">
        <f>(H41-B41)/(($T$5-$N$5)/$N$5)</f>
        <v>0.99682323730988631</v>
      </c>
      <c r="L41" s="108">
        <f>(I41-C41)/(($T$5-$N$5)/$N$5)</f>
        <v>2.9926178511406247</v>
      </c>
      <c r="M41" s="109">
        <f>(J41-D41)/(($T$5-$N$5)/$N$5)</f>
        <v>1.2029369715076867</v>
      </c>
      <c r="N41" s="127">
        <v>68</v>
      </c>
      <c r="O41" s="136">
        <f t="shared" ref="O41:O51" ca="1" si="31">INDIRECT($O$35&amp;"!"&amp;O$36&amp;$N41)</f>
        <v>1.4730619748497062</v>
      </c>
      <c r="P41" s="137">
        <f t="shared" ref="P41:P51" ca="1" si="32">INDIRECT($P$35&amp;"!"&amp;O$36&amp;$N41)</f>
        <v>7.9604674671693596</v>
      </c>
      <c r="Q41" s="136">
        <f t="shared" ref="Q41:Q51" ca="1" si="33">INDIRECT($O$35&amp;"!"&amp;Q$36&amp;$N41)</f>
        <v>2.1174685661267612</v>
      </c>
      <c r="R41" s="137">
        <f t="shared" ref="R41:R51" ca="1" si="34">INDIRECT($P$35&amp;"!"&amp;Q$36&amp;$N41)</f>
        <v>14.594616156272682</v>
      </c>
      <c r="S41" s="136">
        <f t="shared" ref="S41:S51" ca="1" si="35">INDIRECT($O$35&amp;"!"&amp;S$36&amp;$N41)</f>
        <v>2.3284460184159799</v>
      </c>
      <c r="T41" s="137">
        <f t="shared" ref="T41:T51" ca="1" si="36">INDIRECT($P$35&amp;"!"&amp;S$36&amp;$N41)</f>
        <v>17.875126906131332</v>
      </c>
      <c r="U41" s="136">
        <f t="shared" ref="U41:U51" ca="1" si="37">INDIRECT($O$35&amp;"!"&amp;U$36&amp;$N41)</f>
        <v>1.7363338285131091</v>
      </c>
      <c r="V41" s="137">
        <f t="shared" ref="V41:V51" ca="1" si="38">INDIRECT($P$35&amp;"!"&amp;U$36&amp;$N41)</f>
        <v>9.636722042808767</v>
      </c>
      <c r="W41" s="136">
        <f t="shared" ref="W41:W51" ca="1" si="39">INDIRECT($O$35&amp;"!"&amp;W$36&amp;$N41)</f>
        <v>2.4557411186337719</v>
      </c>
      <c r="X41" s="137">
        <f t="shared" ref="X41:X51" ca="1" si="40">INDIRECT($P$35&amp;"!"&amp;W$36&amp;$N41)</f>
        <v>20.584269404336951</v>
      </c>
      <c r="Y41" s="136">
        <f t="shared" ref="Y41:Y51" ca="1" si="41">INDIRECT($O$35&amp;"!"&amp;Y$36&amp;$N41)</f>
        <v>2.6975686705251398</v>
      </c>
      <c r="Z41" s="137">
        <f t="shared" ref="Z41:Z51" ca="1" si="42">INDIRECT($P$35&amp;"!"&amp;Y$36&amp;$N41)</f>
        <v>24.386197285852802</v>
      </c>
      <c r="AA41" s="136">
        <f t="shared" ref="AA41:AA51" ca="1" si="43">INDIRECT($O$35&amp;"!"&amp;AA$36&amp;$N41)</f>
        <v>2.0078389080365207</v>
      </c>
      <c r="AB41" s="137">
        <f t="shared" ref="AB41:AB51" ca="1" si="44">INDIRECT($P$35&amp;"!"&amp;AA$36&amp;$N41)</f>
        <v>11.094445953049441</v>
      </c>
      <c r="AC41" s="136">
        <f t="shared" ref="AC41:AC51" ca="1" si="45">INDIRECT($O$35&amp;"!"&amp;AC$36&amp;$N41)</f>
        <v>2.5992761706963057</v>
      </c>
      <c r="AD41" s="137">
        <f t="shared" ref="AD41:AD51" ca="1" si="46">INDIRECT($P$35&amp;"!"&amp;AC$36&amp;$N41)</f>
        <v>19.740518694415581</v>
      </c>
      <c r="AE41" s="136">
        <f t="shared" ref="AE41:AE51" ca="1" si="47">INDIRECT($O$35&amp;"!"&amp;AE$36&amp;$N41)</f>
        <v>3.1628720144784275</v>
      </c>
      <c r="AF41" s="137">
        <f t="shared" ref="AF41:AF51" ca="1" si="48">INDIRECT($P$35&amp;"!"&amp;AE$36&amp;$N41)</f>
        <v>28.034499625135958</v>
      </c>
      <c r="AG41" s="136">
        <f t="shared" ref="AG41:AG51" ca="1" si="49">INDIRECT($O$35&amp;"!"&amp;AG$36&amp;$N41)</f>
        <v>2.7538890136488674</v>
      </c>
      <c r="AH41" s="137">
        <f t="shared" ref="AH41:AH51" ca="1" si="50">INDIRECT($P$35&amp;"!"&amp;AG$36&amp;$N41)</f>
        <v>17.882606885972301</v>
      </c>
      <c r="AI41" s="136">
        <f t="shared" ref="AI41:AI51" ca="1" si="51">INDIRECT($O$35&amp;"!"&amp;AI$36&amp;$N41)</f>
        <v>3.5337794164905252</v>
      </c>
      <c r="AJ41" s="137">
        <f t="shared" ref="AJ41:AJ51" ca="1" si="52">INDIRECT($P$35&amp;"!"&amp;AI$36&amp;$N41)</f>
        <v>27.011896036491251</v>
      </c>
      <c r="AK41" s="136">
        <f t="shared" ref="AK41:AK51" ca="1" si="53">INDIRECT($O$35&amp;"!"&amp;AK$36&amp;$N41)</f>
        <v>4.2700871083520076</v>
      </c>
      <c r="AL41" s="137">
        <f t="shared" ref="AL41:AL51" ca="1" si="54">INDIRECT($P$35&amp;"!"&amp;AK$36&amp;$N41)</f>
        <v>39.407472915011795</v>
      </c>
      <c r="AM41" s="136">
        <f t="shared" ref="AM41:AM51" ca="1" si="55">INDIRECT($O$35&amp;"!"&amp;AM$36&amp;$N41)</f>
        <v>1.2908708872677317</v>
      </c>
      <c r="AN41" s="137">
        <f t="shared" ref="AN41:AN51" ca="1" si="56">INDIRECT($P$35&amp;"!"&amp;AM$36&amp;$N41)</f>
        <v>9.6894643406734957</v>
      </c>
      <c r="AO41" s="136">
        <f t="shared" ref="AO41:AO51" ca="1" si="57">INDIRECT($O$35&amp;"!"&amp;AO$36&amp;$N41)</f>
        <v>2.3143657147310139</v>
      </c>
      <c r="AP41" s="137">
        <f t="shared" ref="AP41:AP51" ca="1" si="58">INDIRECT($P$35&amp;"!"&amp;AO$36&amp;$N41)</f>
        <v>14.381123704000455</v>
      </c>
      <c r="AQ41" s="136">
        <f t="shared" ref="AQ41:AQ51" ca="1" si="59">INDIRECT($O$35&amp;"!"&amp;AQ$36&amp;$N41)</f>
        <v>3.0950132936805224</v>
      </c>
      <c r="AR41" s="137">
        <f t="shared" ref="AR41:AR51" ca="1" si="60">INDIRECT($P$35&amp;"!"&amp;AQ$36&amp;$N41)</f>
        <v>21.311031816816236</v>
      </c>
      <c r="AS41" s="136">
        <f t="shared" ref="AS41:AS51" ca="1" si="61">INDIRECT($O$35&amp;"!"&amp;AS$36&amp;$N41)</f>
        <v>1.4842225282479422</v>
      </c>
      <c r="AT41" s="137">
        <f t="shared" ref="AT41:AT51" ca="1" si="62">INDIRECT($P$35&amp;"!"&amp;AS$36&amp;$N41)</f>
        <v>10.069953142851659</v>
      </c>
      <c r="AU41" s="136">
        <f t="shared" ref="AU41:AU51" ca="1" si="63">INDIRECT($O$35&amp;"!"&amp;AU$36&amp;$N41)</f>
        <v>2.6179412320102511</v>
      </c>
      <c r="AV41" s="137">
        <f t="shared" ref="AV41:AV51" ca="1" si="64">INDIRECT($P$35&amp;"!"&amp;AU$36&amp;$N41)</f>
        <v>15.03053703290337</v>
      </c>
      <c r="AW41" s="136">
        <f t="shared" ref="AW41:AW51" ca="1" si="65">INDIRECT($O$35&amp;"!"&amp;AW$36&amp;$N41)</f>
        <v>3.0019057767001369</v>
      </c>
      <c r="AX41" s="137">
        <f t="shared" ref="AX41:AX51" ca="1" si="66">INDIRECT($P$35&amp;"!"&amp;AW$36&amp;$N41)</f>
        <v>17.501734150223605</v>
      </c>
      <c r="AY41" s="136">
        <f t="shared" ref="AY41:AY51" ca="1" si="67">INDIRECT($O$35&amp;"!"&amp;AY$36&amp;$N41)</f>
        <v>3.6774966754310827</v>
      </c>
      <c r="AZ41" s="138">
        <f t="shared" ref="AZ41:AZ51" ca="1" si="68">INDIRECT($P$35&amp;"!"&amp;AY$36&amp;$N41)</f>
        <v>24.018609857032789</v>
      </c>
    </row>
    <row r="42" spans="1:52">
      <c r="A42" s="6" t="s">
        <v>73</v>
      </c>
      <c r="B42" s="222">
        <f>SpeedupOverRef!P69/SpeedupOverRef!P69</f>
        <v>1</v>
      </c>
      <c r="C42" s="218">
        <f>Power!P69/Power!P69</f>
        <v>1</v>
      </c>
      <c r="D42" s="218">
        <f>EnergyOverRef!P69/EnergyOverRef!P69</f>
        <v>1</v>
      </c>
      <c r="E42" s="218">
        <f>SpeedupOverRef!O69/SpeedupOverRef!P69</f>
        <v>1.2968323092577272</v>
      </c>
      <c r="F42" s="218">
        <f>Power!O69/Power!P69</f>
        <v>1.7554841776453893</v>
      </c>
      <c r="G42" s="218">
        <f>EnergyOverRef!O69/EnergyOverRef!P69</f>
        <v>1.3370023240845652</v>
      </c>
      <c r="H42" s="218">
        <f>SpeedupOverRef!M69/SpeedupOverRef!P69</f>
        <v>1.6803372185700454</v>
      </c>
      <c r="I42" s="218">
        <f>Power!M69/Power!P69</f>
        <v>3.0650350105435105</v>
      </c>
      <c r="J42" s="223">
        <f>EnergyOverRef!M69/EnergyOverRef!P69</f>
        <v>1.8216189426230938</v>
      </c>
      <c r="K42" s="227">
        <f t="shared" ref="K42:K51" si="69">(H42-B42)/(($T$5-$N$5)/$N$5)</f>
        <v>1.0195476064204625</v>
      </c>
      <c r="L42" s="228">
        <f t="shared" ref="L42:L51" si="70">(I42-C42)/(($T$5-$N$5)/$N$5)</f>
        <v>3.0946440158004158</v>
      </c>
      <c r="M42" s="229">
        <f t="shared" ref="M42:M51" si="71">(J42-D42)/(($T$5-$N$5)/$N$5)</f>
        <v>1.2312712041562983</v>
      </c>
      <c r="N42" s="127">
        <f>N41+1</f>
        <v>69</v>
      </c>
      <c r="O42" s="130">
        <f t="shared" ca="1" si="31"/>
        <v>1.5440189255099135</v>
      </c>
      <c r="P42" s="131">
        <f t="shared" ca="1" si="32"/>
        <v>7.8893214270135097</v>
      </c>
      <c r="Q42" s="130">
        <f t="shared" ca="1" si="33"/>
        <v>2.2319378956384304</v>
      </c>
      <c r="R42" s="131">
        <f t="shared" ca="1" si="34"/>
        <v>14.462995590482329</v>
      </c>
      <c r="S42" s="130">
        <f t="shared" ca="1" si="35"/>
        <v>2.4559707618066549</v>
      </c>
      <c r="T42" s="131">
        <f t="shared" ca="1" si="36"/>
        <v>17.766813219674724</v>
      </c>
      <c r="U42" s="130">
        <f t="shared" ca="1" si="37"/>
        <v>1.7372808312602919</v>
      </c>
      <c r="V42" s="131">
        <f t="shared" ca="1" si="38"/>
        <v>9.2025708290407948</v>
      </c>
      <c r="W42" s="130">
        <f t="shared" ca="1" si="39"/>
        <v>2.47644300740511</v>
      </c>
      <c r="X42" s="131">
        <f t="shared" ca="1" si="40"/>
        <v>19.519461391037119</v>
      </c>
      <c r="Y42" s="130">
        <f t="shared" ca="1" si="41"/>
        <v>2.7215934955387047</v>
      </c>
      <c r="Z42" s="131">
        <f t="shared" ca="1" si="42"/>
        <v>23.108797669320367</v>
      </c>
      <c r="AA42" s="130">
        <f t="shared" ca="1" si="43"/>
        <v>1.8862235032453736</v>
      </c>
      <c r="AB42" s="131">
        <f t="shared" ca="1" si="44"/>
        <v>10.147600596200068</v>
      </c>
      <c r="AC42" s="130">
        <f t="shared" ca="1" si="45"/>
        <v>2.4461155814898978</v>
      </c>
      <c r="AD42" s="131">
        <f t="shared" ca="1" si="46"/>
        <v>17.813952287694139</v>
      </c>
      <c r="AE42" s="130">
        <f t="shared" ca="1" si="47"/>
        <v>2.9817509260338984</v>
      </c>
      <c r="AF42" s="131">
        <f t="shared" ca="1" si="48"/>
        <v>25.312938120984384</v>
      </c>
      <c r="AG42" s="130">
        <f t="shared" ca="1" si="49"/>
        <v>2.2990231632512996</v>
      </c>
      <c r="AH42" s="131">
        <f t="shared" ca="1" si="50"/>
        <v>14.62281820034417</v>
      </c>
      <c r="AI42" s="130">
        <f t="shared" ca="1" si="51"/>
        <v>2.9663060010738151</v>
      </c>
      <c r="AJ42" s="131">
        <f t="shared" ca="1" si="52"/>
        <v>22.504340340773169</v>
      </c>
      <c r="AK42" s="130">
        <f t="shared" ca="1" si="53"/>
        <v>3.5979032587235067</v>
      </c>
      <c r="AL42" s="131">
        <f t="shared" ca="1" si="54"/>
        <v>32.046819237069677</v>
      </c>
      <c r="AM42" s="130">
        <f t="shared" ca="1" si="55"/>
        <v>1.2710595202948138</v>
      </c>
      <c r="AN42" s="131">
        <f t="shared" ca="1" si="56"/>
        <v>9.5024925360776251</v>
      </c>
      <c r="AO42" s="130">
        <f t="shared" ca="1" si="57"/>
        <v>2.3050266887258988</v>
      </c>
      <c r="AP42" s="131">
        <f t="shared" ca="1" si="58"/>
        <v>13.983897833342631</v>
      </c>
      <c r="AQ42" s="130">
        <f t="shared" ca="1" si="59"/>
        <v>3.0871056211683188</v>
      </c>
      <c r="AR42" s="131">
        <f t="shared" ca="1" si="60"/>
        <v>20.664842705126375</v>
      </c>
      <c r="AS42" s="130">
        <f t="shared" ca="1" si="61"/>
        <v>1.3731751330044586</v>
      </c>
      <c r="AT42" s="131">
        <f t="shared" ca="1" si="62"/>
        <v>9.7063510935387125</v>
      </c>
      <c r="AU42" s="130">
        <f t="shared" ca="1" si="63"/>
        <v>2.4276209408343448</v>
      </c>
      <c r="AV42" s="131">
        <f t="shared" ca="1" si="64"/>
        <v>14.173929999618919</v>
      </c>
      <c r="AW42" s="130">
        <f t="shared" ca="1" si="65"/>
        <v>2.7796749064614916</v>
      </c>
      <c r="AX42" s="131">
        <f t="shared" ca="1" si="66"/>
        <v>16.445794503221066</v>
      </c>
      <c r="AY42" s="130">
        <f t="shared" ca="1" si="67"/>
        <v>3.4061664703198913</v>
      </c>
      <c r="AZ42" s="132">
        <f t="shared" ca="1" si="68"/>
        <v>22.371102994328545</v>
      </c>
    </row>
    <row r="43" spans="1:52">
      <c r="A43" s="6" t="s">
        <v>393</v>
      </c>
      <c r="B43" s="222">
        <f>SpeedupOverRef!P70/SpeedupOverRef!P70</f>
        <v>1</v>
      </c>
      <c r="C43" s="218">
        <f>Power!P70/Power!P70</f>
        <v>1</v>
      </c>
      <c r="D43" s="218">
        <f>EnergyOverRef!P70/EnergyOverRef!P70</f>
        <v>1</v>
      </c>
      <c r="E43" s="218">
        <f>SpeedupOverRef!O70/SpeedupOverRef!P70</f>
        <v>1.2952048378484264</v>
      </c>
      <c r="F43" s="218">
        <f>Power!O70/Power!P70</f>
        <v>1.7433430457833445</v>
      </c>
      <c r="G43" s="218">
        <f>EnergyOverRef!O70/EnergyOverRef!P70</f>
        <v>1.3282618484062259</v>
      </c>
      <c r="H43" s="218">
        <f>SpeedupOverRef!M70/SpeedupOverRef!P70</f>
        <v>1.6770039036175466</v>
      </c>
      <c r="I43" s="218">
        <f>Power!M70/Power!P70</f>
        <v>3.0674494800355321</v>
      </c>
      <c r="J43" s="223">
        <f>EnergyOverRef!M70/EnergyOverRef!P70</f>
        <v>1.8259144884574268</v>
      </c>
      <c r="K43" s="227">
        <f t="shared" si="69"/>
        <v>1.0145523288015066</v>
      </c>
      <c r="L43" s="228">
        <f t="shared" si="70"/>
        <v>3.0982623193771919</v>
      </c>
      <c r="M43" s="229">
        <f t="shared" si="71"/>
        <v>1.2377084728432424</v>
      </c>
      <c r="N43" s="127">
        <f t="shared" ref="N43:N51" si="72">N42+1</f>
        <v>70</v>
      </c>
      <c r="O43" s="130">
        <f t="shared" ca="1" si="31"/>
        <v>1.5762088269840326</v>
      </c>
      <c r="P43" s="131">
        <f t="shared" ca="1" si="32"/>
        <v>7.8481379497776578</v>
      </c>
      <c r="Q43" s="130">
        <f t="shared" ca="1" si="33"/>
        <v>2.2727984401678594</v>
      </c>
      <c r="R43" s="131">
        <f t="shared" ca="1" si="34"/>
        <v>14.354285338681237</v>
      </c>
      <c r="S43" s="130">
        <f t="shared" ca="1" si="35"/>
        <v>2.5011773383849443</v>
      </c>
      <c r="T43" s="131">
        <f t="shared" ca="1" si="36"/>
        <v>17.62176232784358</v>
      </c>
      <c r="U43" s="130">
        <f t="shared" ca="1" si="37"/>
        <v>1.7585136860297566</v>
      </c>
      <c r="V43" s="131">
        <f t="shared" ca="1" si="38"/>
        <v>9.0989279225165305</v>
      </c>
      <c r="W43" s="130">
        <f t="shared" ca="1" si="39"/>
        <v>2.5065505806534079</v>
      </c>
      <c r="X43" s="131">
        <f t="shared" ca="1" si="40"/>
        <v>19.252694415134982</v>
      </c>
      <c r="Y43" s="130">
        <f t="shared" ca="1" si="41"/>
        <v>2.7522625063176918</v>
      </c>
      <c r="Z43" s="131">
        <f t="shared" ca="1" si="42"/>
        <v>22.766247268559965</v>
      </c>
      <c r="AA43" s="130">
        <f t="shared" ca="1" si="43"/>
        <v>1.9080350291657624</v>
      </c>
      <c r="AB43" s="131">
        <f t="shared" ca="1" si="44"/>
        <v>9.9699075845158394</v>
      </c>
      <c r="AC43" s="130">
        <f t="shared" ca="1" si="45"/>
        <v>2.4712962005597587</v>
      </c>
      <c r="AD43" s="131">
        <f t="shared" ca="1" si="46"/>
        <v>17.380969054568311</v>
      </c>
      <c r="AE43" s="130">
        <f t="shared" ca="1" si="47"/>
        <v>3.0104538229499362</v>
      </c>
      <c r="AF43" s="131">
        <f t="shared" ca="1" si="48"/>
        <v>24.690626304866562</v>
      </c>
      <c r="AG43" s="130">
        <f t="shared" ca="1" si="49"/>
        <v>2.34011523691726</v>
      </c>
      <c r="AH43" s="131">
        <f t="shared" ca="1" si="50"/>
        <v>14.198156584001987</v>
      </c>
      <c r="AI43" s="130">
        <f t="shared" ca="1" si="51"/>
        <v>3.0167993336150367</v>
      </c>
      <c r="AJ43" s="131">
        <f t="shared" ca="1" si="52"/>
        <v>21.879511084543353</v>
      </c>
      <c r="AK43" s="130">
        <f t="shared" ca="1" si="53"/>
        <v>3.6561057012146625</v>
      </c>
      <c r="AL43" s="131">
        <f t="shared" ca="1" si="54"/>
        <v>31.27863363983943</v>
      </c>
      <c r="AM43" s="130">
        <f t="shared" ca="1" si="55"/>
        <v>1.2858636548354614</v>
      </c>
      <c r="AN43" s="131">
        <f t="shared" ca="1" si="56"/>
        <v>9.4699211378208314</v>
      </c>
      <c r="AO43" s="130">
        <f t="shared" ca="1" si="57"/>
        <v>2.328610625491776</v>
      </c>
      <c r="AP43" s="131">
        <f t="shared" ca="1" si="58"/>
        <v>13.877343128594871</v>
      </c>
      <c r="AQ43" s="130">
        <f t="shared" ca="1" si="59"/>
        <v>3.1084531703813489</v>
      </c>
      <c r="AR43" s="131">
        <f t="shared" ca="1" si="60"/>
        <v>20.41487613880971</v>
      </c>
      <c r="AS43" s="130">
        <f t="shared" ca="1" si="61"/>
        <v>1.3923410385632822</v>
      </c>
      <c r="AT43" s="131">
        <f t="shared" ca="1" si="62"/>
        <v>9.6793896869373075</v>
      </c>
      <c r="AU43" s="130">
        <f t="shared" ca="1" si="63"/>
        <v>2.4459313318605278</v>
      </c>
      <c r="AV43" s="131">
        <f t="shared" ca="1" si="64"/>
        <v>14.007737644665179</v>
      </c>
      <c r="AW43" s="130">
        <f t="shared" ca="1" si="65"/>
        <v>2.8011504304716563</v>
      </c>
      <c r="AX43" s="131">
        <f t="shared" ca="1" si="66"/>
        <v>16.222368163429863</v>
      </c>
      <c r="AY43" s="130">
        <f t="shared" ca="1" si="67"/>
        <v>3.4298489186127781</v>
      </c>
      <c r="AZ43" s="132">
        <f t="shared" ca="1" si="68"/>
        <v>21.989723360412555</v>
      </c>
    </row>
    <row r="44" spans="1:52">
      <c r="A44" s="13" t="s">
        <v>9</v>
      </c>
      <c r="B44" s="222">
        <f>SpeedupOverRef!P71/SpeedupOverRef!P71</f>
        <v>1</v>
      </c>
      <c r="C44" s="218">
        <f>Power!P71/Power!P71</f>
        <v>1</v>
      </c>
      <c r="D44" s="218">
        <f>EnergyOverRef!P71/EnergyOverRef!P71</f>
        <v>1</v>
      </c>
      <c r="E44" s="218">
        <f>SpeedupOverRef!O71/SpeedupOverRef!P71</f>
        <v>1.3038575912169166</v>
      </c>
      <c r="F44" s="218">
        <f>Power!O71/Power!P71</f>
        <v>1.8007687840055453</v>
      </c>
      <c r="G44" s="218">
        <f>EnergyOverRef!O71/EnergyOverRef!P71</f>
        <v>1.3695546153003004</v>
      </c>
      <c r="H44" s="218">
        <f>SpeedupOverRef!M71/SpeedupOverRef!P71</f>
        <v>1.6947260903291759</v>
      </c>
      <c r="I44" s="218">
        <f>Power!M71/Power!P71</f>
        <v>3.056029400378232</v>
      </c>
      <c r="J44" s="223">
        <f>EnergyOverRef!M71/EnergyOverRef!P71</f>
        <v>1.805620973625107</v>
      </c>
      <c r="K44" s="227">
        <f t="shared" si="69"/>
        <v>1.041110648042596</v>
      </c>
      <c r="L44" s="228">
        <f t="shared" si="70"/>
        <v>3.0811482845104776</v>
      </c>
      <c r="M44" s="229">
        <f t="shared" si="71"/>
        <v>1.2072967830100196</v>
      </c>
      <c r="N44" s="127">
        <f t="shared" si="72"/>
        <v>71</v>
      </c>
      <c r="O44" s="130">
        <f t="shared" ca="1" si="31"/>
        <v>1.4131133261818276</v>
      </c>
      <c r="P44" s="131">
        <f t="shared" ca="1" si="32"/>
        <v>8.056800901105964</v>
      </c>
      <c r="Q44" s="130">
        <f t="shared" ca="1" si="33"/>
        <v>2.065771681218751</v>
      </c>
      <c r="R44" s="131">
        <f t="shared" ca="1" si="34"/>
        <v>14.90508394780676</v>
      </c>
      <c r="S44" s="130">
        <f t="shared" ca="1" si="35"/>
        <v>2.2721306837216098</v>
      </c>
      <c r="T44" s="131">
        <f t="shared" ca="1" si="36"/>
        <v>18.356686846454714</v>
      </c>
      <c r="U44" s="130">
        <f t="shared" ca="1" si="37"/>
        <v>1.6509338885311358</v>
      </c>
      <c r="V44" s="131">
        <f t="shared" ca="1" si="38"/>
        <v>9.6240519822394841</v>
      </c>
      <c r="W44" s="130">
        <f t="shared" ca="1" si="39"/>
        <v>2.3540055428620401</v>
      </c>
      <c r="X44" s="131">
        <f t="shared" ca="1" si="40"/>
        <v>20.604313759705825</v>
      </c>
      <c r="Y44" s="130">
        <f t="shared" ca="1" si="41"/>
        <v>2.5968728517041568</v>
      </c>
      <c r="Z44" s="131">
        <f t="shared" ca="1" si="42"/>
        <v>24.501835965746</v>
      </c>
      <c r="AA44" s="130">
        <f t="shared" ca="1" si="43"/>
        <v>1.7975232978357929</v>
      </c>
      <c r="AB44" s="131">
        <f t="shared" ca="1" si="44"/>
        <v>10.870218843715923</v>
      </c>
      <c r="AC44" s="130">
        <f t="shared" ca="1" si="45"/>
        <v>2.343714397272465</v>
      </c>
      <c r="AD44" s="131">
        <f t="shared" ca="1" si="46"/>
        <v>19.574750769072487</v>
      </c>
      <c r="AE44" s="130">
        <f t="shared" ca="1" si="47"/>
        <v>2.8650258119086827</v>
      </c>
      <c r="AF44" s="131">
        <f t="shared" ca="1" si="48"/>
        <v>27.843672839863501</v>
      </c>
      <c r="AG44" s="130">
        <f t="shared" ca="1" si="49"/>
        <v>2.1319153970097262</v>
      </c>
      <c r="AH44" s="131">
        <f t="shared" ca="1" si="50"/>
        <v>16.349775440135708</v>
      </c>
      <c r="AI44" s="130">
        <f t="shared" ca="1" si="51"/>
        <v>2.7609664487395129</v>
      </c>
      <c r="AJ44" s="131">
        <f t="shared" ca="1" si="52"/>
        <v>25.045312649441076</v>
      </c>
      <c r="AK44" s="130">
        <f t="shared" ca="1" si="53"/>
        <v>3.3612133259261476</v>
      </c>
      <c r="AL44" s="131">
        <f t="shared" ca="1" si="54"/>
        <v>35.170773999139357</v>
      </c>
      <c r="AM44" s="130">
        <f t="shared" ca="1" si="55"/>
        <v>1.2108560398295141</v>
      </c>
      <c r="AN44" s="131">
        <f t="shared" ca="1" si="56"/>
        <v>9.6349495556552487</v>
      </c>
      <c r="AO44" s="130">
        <f t="shared" ca="1" si="57"/>
        <v>2.2091186792113278</v>
      </c>
      <c r="AP44" s="131">
        <f t="shared" ca="1" si="58"/>
        <v>14.417220299316842</v>
      </c>
      <c r="AQ44" s="130">
        <f t="shared" ca="1" si="59"/>
        <v>3.0002922543686581</v>
      </c>
      <c r="AR44" s="131">
        <f t="shared" ca="1" si="60"/>
        <v>21.681373408147486</v>
      </c>
      <c r="AS44" s="130">
        <f t="shared" ca="1" si="61"/>
        <v>1.2952337837319094</v>
      </c>
      <c r="AT44" s="131">
        <f t="shared" ca="1" si="62"/>
        <v>9.8159941470511107</v>
      </c>
      <c r="AU44" s="130">
        <f t="shared" ca="1" si="63"/>
        <v>2.3531586839945375</v>
      </c>
      <c r="AV44" s="131">
        <f t="shared" ca="1" si="64"/>
        <v>14.849778909764156</v>
      </c>
      <c r="AW44" s="130">
        <f t="shared" ca="1" si="65"/>
        <v>2.6923411088201559</v>
      </c>
      <c r="AX44" s="131">
        <f t="shared" ca="1" si="66"/>
        <v>17.354394951705292</v>
      </c>
      <c r="AY44" s="130">
        <f t="shared" ca="1" si="67"/>
        <v>3.3098578472621494</v>
      </c>
      <c r="AZ44" s="132">
        <f t="shared" ca="1" si="68"/>
        <v>23.922046838920249</v>
      </c>
    </row>
    <row r="45" spans="1:52">
      <c r="A45" s="13" t="s">
        <v>10</v>
      </c>
      <c r="B45" s="222">
        <f>SpeedupOverRef!P72/SpeedupOverRef!P72</f>
        <v>1</v>
      </c>
      <c r="C45" s="218">
        <f>Power!P72/Power!P72</f>
        <v>1</v>
      </c>
      <c r="D45" s="218">
        <f>EnergyOverRef!P72/EnergyOverRef!P72</f>
        <v>1</v>
      </c>
      <c r="E45" s="218">
        <f>SpeedupOverRef!O72/SpeedupOverRef!P72</f>
        <v>1.290438083526289</v>
      </c>
      <c r="F45" s="218">
        <f>Power!O72/Power!P72</f>
        <v>1.703255583131879</v>
      </c>
      <c r="G45" s="218">
        <f>EnergyOverRef!O72/EnergyOverRef!P72</f>
        <v>1.2993635900385723</v>
      </c>
      <c r="H45" s="218">
        <f>SpeedupOverRef!M72/SpeedupOverRef!P72</f>
        <v>1.6672408482630505</v>
      </c>
      <c r="I45" s="218">
        <f>Power!M72/Power!P72</f>
        <v>3.0754215502415332</v>
      </c>
      <c r="J45" s="223">
        <f>EnergyOverRef!M72/EnergyOverRef!P72</f>
        <v>1.8401166666819213</v>
      </c>
      <c r="K45" s="227">
        <f t="shared" si="69"/>
        <v>0.99992149655195184</v>
      </c>
      <c r="L45" s="228">
        <f t="shared" si="70"/>
        <v>3.1102091964182979</v>
      </c>
      <c r="M45" s="229">
        <f t="shared" si="71"/>
        <v>1.2589917371120625</v>
      </c>
      <c r="N45" s="127">
        <f t="shared" si="72"/>
        <v>72</v>
      </c>
      <c r="O45" s="130">
        <f t="shared" ca="1" si="31"/>
        <v>1.6749245248379996</v>
      </c>
      <c r="P45" s="131">
        <f t="shared" ca="1" si="32"/>
        <v>7.7218419529210545</v>
      </c>
      <c r="Q45" s="130">
        <f t="shared" ca="1" si="33"/>
        <v>2.3981041100581093</v>
      </c>
      <c r="R45" s="131">
        <f t="shared" ca="1" si="34"/>
        <v>14.020907233157896</v>
      </c>
      <c r="S45" s="130">
        <f t="shared" ca="1" si="35"/>
        <v>2.6398108398917004</v>
      </c>
      <c r="T45" s="131">
        <f t="shared" ca="1" si="36"/>
        <v>17.176939592894737</v>
      </c>
      <c r="U45" s="130">
        <f t="shared" ca="1" si="37"/>
        <v>1.8236277739894482</v>
      </c>
      <c r="V45" s="131">
        <f t="shared" ca="1" si="38"/>
        <v>8.7810896758421055</v>
      </c>
      <c r="W45" s="130">
        <f t="shared" ca="1" si="39"/>
        <v>2.5988804719481799</v>
      </c>
      <c r="X45" s="131">
        <f t="shared" ca="1" si="40"/>
        <v>18.434609022368416</v>
      </c>
      <c r="Y45" s="130">
        <f t="shared" ca="1" si="41"/>
        <v>2.8463141393732521</v>
      </c>
      <c r="Z45" s="131">
        <f t="shared" ca="1" si="42"/>
        <v>21.715759372894738</v>
      </c>
      <c r="AA45" s="130">
        <f t="shared" ca="1" si="43"/>
        <v>1.9749237086549545</v>
      </c>
      <c r="AB45" s="131">
        <f t="shared" ca="1" si="44"/>
        <v>9.4249823486842104</v>
      </c>
      <c r="AC45" s="130">
        <f t="shared" ca="1" si="45"/>
        <v>2.5485167657073307</v>
      </c>
      <c r="AD45" s="131">
        <f t="shared" ca="1" si="46"/>
        <v>16.053153806315791</v>
      </c>
      <c r="AE45" s="130">
        <f t="shared" ca="1" si="47"/>
        <v>3.0984760401591145</v>
      </c>
      <c r="AF45" s="131">
        <f t="shared" ca="1" si="48"/>
        <v>22.782203402105264</v>
      </c>
      <c r="AG45" s="130">
        <f t="shared" ca="1" si="49"/>
        <v>2.4661309294928726</v>
      </c>
      <c r="AH45" s="131">
        <f t="shared" ca="1" si="50"/>
        <v>12.89586096055263</v>
      </c>
      <c r="AI45" s="130">
        <f t="shared" ca="1" si="51"/>
        <v>3.1716455534081178</v>
      </c>
      <c r="AJ45" s="131">
        <f t="shared" ca="1" si="52"/>
        <v>19.963368032105262</v>
      </c>
      <c r="AK45" s="130">
        <f t="shared" ca="1" si="53"/>
        <v>3.8345931915208658</v>
      </c>
      <c r="AL45" s="131">
        <f t="shared" ca="1" si="54"/>
        <v>28.922864475000001</v>
      </c>
      <c r="AM45" s="130">
        <f t="shared" ca="1" si="55"/>
        <v>1.3312630007601136</v>
      </c>
      <c r="AN45" s="131">
        <f t="shared" ca="1" si="56"/>
        <v>9.3700355164999998</v>
      </c>
      <c r="AO45" s="130">
        <f t="shared" ca="1" si="57"/>
        <v>2.4009346982404698</v>
      </c>
      <c r="AP45" s="131">
        <f t="shared" ca="1" si="58"/>
        <v>13.55057536736842</v>
      </c>
      <c r="AQ45" s="130">
        <f t="shared" ca="1" si="59"/>
        <v>3.173918987967979</v>
      </c>
      <c r="AR45" s="131">
        <f t="shared" ca="1" si="60"/>
        <v>19.648312002105261</v>
      </c>
      <c r="AS45" s="130">
        <f t="shared" ca="1" si="61"/>
        <v>1.4511164822770077</v>
      </c>
      <c r="AT45" s="131">
        <f t="shared" ca="1" si="62"/>
        <v>9.5967080400263143</v>
      </c>
      <c r="AU45" s="130">
        <f t="shared" ca="1" si="63"/>
        <v>2.502083197674152</v>
      </c>
      <c r="AV45" s="131">
        <f t="shared" ca="1" si="64"/>
        <v>13.498081089473681</v>
      </c>
      <c r="AW45" s="130">
        <f t="shared" ca="1" si="65"/>
        <v>2.8670087041028269</v>
      </c>
      <c r="AX45" s="131">
        <f t="shared" ca="1" si="66"/>
        <v>15.537194054736837</v>
      </c>
      <c r="AY45" s="130">
        <f t="shared" ca="1" si="67"/>
        <v>3.5024750933776327</v>
      </c>
      <c r="AZ45" s="132">
        <f t="shared" ca="1" si="68"/>
        <v>20.820159149736842</v>
      </c>
    </row>
    <row r="46" spans="1:52">
      <c r="A46" s="13" t="s">
        <v>11</v>
      </c>
      <c r="B46" s="222">
        <f>SpeedupOverRef!P73/SpeedupOverRef!P73</f>
        <v>1</v>
      </c>
      <c r="C46" s="218">
        <f>Power!P73/Power!P73</f>
        <v>1</v>
      </c>
      <c r="D46" s="218">
        <f>EnergyOverRef!P73/EnergyOverRef!P73</f>
        <v>1</v>
      </c>
      <c r="E46" s="218">
        <f>SpeedupOverRef!O73/SpeedupOverRef!P73</f>
        <v>1.2923523482412695</v>
      </c>
      <c r="F46" s="218">
        <f>Power!O73/Power!P73</f>
        <v>1.814862982997175</v>
      </c>
      <c r="G46" s="218">
        <f>EnergyOverRef!O73/EnergyOverRef!P73</f>
        <v>1.3996939403691779</v>
      </c>
      <c r="H46" s="218">
        <f>SpeedupOverRef!M73/SpeedupOverRef!P73</f>
        <v>1.6440762723746893</v>
      </c>
      <c r="I46" s="218">
        <f>Power!M73/Power!P73</f>
        <v>2.8703552233358889</v>
      </c>
      <c r="J46" s="223">
        <f>EnergyOverRef!M73/EnergyOverRef!P73</f>
        <v>1.7484554486266541</v>
      </c>
      <c r="K46" s="227">
        <f t="shared" si="69"/>
        <v>0.96520725888263315</v>
      </c>
      <c r="L46" s="228">
        <f t="shared" si="70"/>
        <v>2.8028985318723745</v>
      </c>
      <c r="M46" s="229">
        <f t="shared" si="71"/>
        <v>1.1216290103362818</v>
      </c>
      <c r="N46" s="127">
        <f t="shared" si="72"/>
        <v>73</v>
      </c>
      <c r="O46" s="130">
        <f t="shared" ca="1" si="31"/>
        <v>1.290966048775583</v>
      </c>
      <c r="P46" s="131">
        <f t="shared" ca="1" si="32"/>
        <v>8.1034161827577016</v>
      </c>
      <c r="Q46" s="130">
        <f t="shared" ca="1" si="33"/>
        <v>1.8424802759133354</v>
      </c>
      <c r="R46" s="131">
        <f t="shared" ca="1" si="34"/>
        <v>14.837653156288287</v>
      </c>
      <c r="S46" s="130">
        <f t="shared" ca="1" si="35"/>
        <v>2.0268142503802897</v>
      </c>
      <c r="T46" s="131">
        <f t="shared" ca="1" si="36"/>
        <v>18.074431316926663</v>
      </c>
      <c r="U46" s="130">
        <f t="shared" ca="1" si="37"/>
        <v>1.7298592321296657</v>
      </c>
      <c r="V46" s="131">
        <f t="shared" ca="1" si="38"/>
        <v>10.675616785071867</v>
      </c>
      <c r="W46" s="130">
        <f t="shared" ca="1" si="39"/>
        <v>2.4338717229354705</v>
      </c>
      <c r="X46" s="131">
        <f t="shared" ca="1" si="40"/>
        <v>23.385980958375487</v>
      </c>
      <c r="Y46" s="130">
        <f t="shared" ca="1" si="41"/>
        <v>2.6713010893385558</v>
      </c>
      <c r="Z46" s="131">
        <f t="shared" ca="1" si="42"/>
        <v>27.737105482853316</v>
      </c>
      <c r="AA46" s="130">
        <f t="shared" ca="1" si="43"/>
        <v>2.2567351946079399</v>
      </c>
      <c r="AB46" s="131">
        <f t="shared" ca="1" si="44"/>
        <v>13.147294316238114</v>
      </c>
      <c r="AC46" s="130">
        <f t="shared" ca="1" si="45"/>
        <v>2.9164970281102893</v>
      </c>
      <c r="AD46" s="131">
        <f t="shared" ca="1" si="46"/>
        <v>23.860537781109706</v>
      </c>
      <c r="AE46" s="130">
        <f t="shared" ca="1" si="47"/>
        <v>3.5435865539241771</v>
      </c>
      <c r="AF46" s="131">
        <f t="shared" ca="1" si="48"/>
        <v>33.827765493339633</v>
      </c>
      <c r="AG46" s="130">
        <f t="shared" ca="1" si="49"/>
        <v>3.7831028742730832</v>
      </c>
      <c r="AH46" s="131">
        <f t="shared" ca="1" si="50"/>
        <v>24.578448486386357</v>
      </c>
      <c r="AI46" s="130">
        <f t="shared" ca="1" si="51"/>
        <v>4.8248170004680446</v>
      </c>
      <c r="AJ46" s="131">
        <f t="shared" ca="1" si="52"/>
        <v>36.267389928962309</v>
      </c>
      <c r="AK46" s="130">
        <f t="shared" ca="1" si="53"/>
        <v>5.8168707140874512</v>
      </c>
      <c r="AL46" s="131">
        <f t="shared" ca="1" si="54"/>
        <v>54.612682871366005</v>
      </c>
      <c r="AM46" s="130">
        <f t="shared" ca="1" si="55"/>
        <v>1.3220346473467843</v>
      </c>
      <c r="AN46" s="131">
        <f t="shared" ca="1" si="56"/>
        <v>10.119771527345495</v>
      </c>
      <c r="AO46" s="130">
        <f t="shared" ca="1" si="57"/>
        <v>2.3380697567133075</v>
      </c>
      <c r="AP46" s="131">
        <f t="shared" ca="1" si="58"/>
        <v>15.395866822479316</v>
      </c>
      <c r="AQ46" s="130">
        <f t="shared" ca="1" si="59"/>
        <v>3.1426420151775742</v>
      </c>
      <c r="AR46" s="131">
        <f t="shared" ca="1" si="60"/>
        <v>23.057381544527559</v>
      </c>
      <c r="AS46" s="130">
        <f t="shared" ca="1" si="61"/>
        <v>1.720117776702295</v>
      </c>
      <c r="AT46" s="131">
        <f t="shared" ca="1" si="62"/>
        <v>10.910300320843932</v>
      </c>
      <c r="AU46" s="130">
        <f t="shared" ca="1" si="63"/>
        <v>3.0091539911282195</v>
      </c>
      <c r="AV46" s="131">
        <f t="shared" ca="1" si="64"/>
        <v>16.848463259517345</v>
      </c>
      <c r="AW46" s="130">
        <f t="shared" ca="1" si="65"/>
        <v>3.461651103030464</v>
      </c>
      <c r="AX46" s="131">
        <f t="shared" ca="1" si="66"/>
        <v>19.721819443826472</v>
      </c>
      <c r="AY46" s="130">
        <f t="shared" ca="1" si="67"/>
        <v>4.2668132023244159</v>
      </c>
      <c r="AZ46" s="132">
        <f t="shared" ca="1" si="68"/>
        <v>27.581272497114981</v>
      </c>
    </row>
    <row r="47" spans="1:52">
      <c r="A47" s="13" t="s">
        <v>23</v>
      </c>
      <c r="B47" s="222">
        <f>SpeedupOverRef!P74/SpeedupOverRef!P74</f>
        <v>1</v>
      </c>
      <c r="C47" s="218">
        <f>Power!P74/Power!P74</f>
        <v>1</v>
      </c>
      <c r="D47" s="218">
        <f>EnergyOverRef!P74/EnergyOverRef!P74</f>
        <v>1</v>
      </c>
      <c r="E47" s="218">
        <f>SpeedupOverRef!O74/SpeedupOverRef!P74</f>
        <v>1.2964877722500536</v>
      </c>
      <c r="F47" s="218">
        <f>Power!O74/Power!P74</f>
        <v>1.7055240181993323</v>
      </c>
      <c r="G47" s="218">
        <f>EnergyOverRef!O74/EnergyOverRef!P74</f>
        <v>1.3027732748627785</v>
      </c>
      <c r="H47" s="218">
        <f>SpeedupOverRef!M74/SpeedupOverRef!P74</f>
        <v>1.6918134197607637</v>
      </c>
      <c r="I47" s="218">
        <f>Power!M74/Power!P74</f>
        <v>3.171670951993605</v>
      </c>
      <c r="J47" s="223">
        <f>EnergyOverRef!M74/EnergyOverRef!P74</f>
        <v>1.8535536122612681</v>
      </c>
      <c r="K47" s="227">
        <f t="shared" si="69"/>
        <v>1.0367457445428911</v>
      </c>
      <c r="L47" s="228">
        <f t="shared" si="70"/>
        <v>3.2544477365087268</v>
      </c>
      <c r="M47" s="229">
        <f t="shared" si="71"/>
        <v>1.2791282302056188</v>
      </c>
      <c r="N47" s="127">
        <f t="shared" si="72"/>
        <v>74</v>
      </c>
      <c r="O47" s="130">
        <f t="shared" ca="1" si="31"/>
        <v>1.6776284814581488</v>
      </c>
      <c r="P47" s="131">
        <f t="shared" ca="1" si="32"/>
        <v>7.7573723558291983</v>
      </c>
      <c r="Q47" s="130">
        <f t="shared" ca="1" si="33"/>
        <v>2.425800454125024</v>
      </c>
      <c r="R47" s="131">
        <f t="shared" ca="1" si="34"/>
        <v>14.18242122575429</v>
      </c>
      <c r="S47" s="130">
        <f t="shared" ca="1" si="35"/>
        <v>2.6698397696754892</v>
      </c>
      <c r="T47" s="131">
        <f t="shared" ca="1" si="36"/>
        <v>17.460813353947376</v>
      </c>
      <c r="U47" s="130">
        <f t="shared" ca="1" si="37"/>
        <v>1.7687019363053444</v>
      </c>
      <c r="V47" s="131">
        <f t="shared" ca="1" si="38"/>
        <v>8.5383274380524075</v>
      </c>
      <c r="W47" s="130">
        <f t="shared" ca="1" si="39"/>
        <v>2.5323919522864511</v>
      </c>
      <c r="X47" s="131">
        <f t="shared" ca="1" si="40"/>
        <v>17.783081421982811</v>
      </c>
      <c r="Y47" s="130">
        <f t="shared" ca="1" si="41"/>
        <v>2.7810487879102732</v>
      </c>
      <c r="Z47" s="131">
        <f t="shared" ca="1" si="42"/>
        <v>20.998831014589001</v>
      </c>
      <c r="AA47" s="130">
        <f t="shared" ca="1" si="43"/>
        <v>1.7840527481196546</v>
      </c>
      <c r="AB47" s="131">
        <f t="shared" ca="1" si="44"/>
        <v>8.8401700799034728</v>
      </c>
      <c r="AC47" s="130">
        <f t="shared" ca="1" si="45"/>
        <v>2.3130025729862371</v>
      </c>
      <c r="AD47" s="131">
        <f t="shared" ca="1" si="46"/>
        <v>15.077122396242483</v>
      </c>
      <c r="AE47" s="130">
        <f t="shared" ca="1" si="47"/>
        <v>2.8208955186035385</v>
      </c>
      <c r="AF47" s="131">
        <f t="shared" ca="1" si="48"/>
        <v>21.441865704520584</v>
      </c>
      <c r="AG47" s="130">
        <f t="shared" ca="1" si="49"/>
        <v>1.8270529658574124</v>
      </c>
      <c r="AH47" s="131">
        <f t="shared" ca="1" si="50"/>
        <v>10.507386129820876</v>
      </c>
      <c r="AI47" s="130">
        <f t="shared" ca="1" si="51"/>
        <v>2.3739486076228564</v>
      </c>
      <c r="AJ47" s="131">
        <f t="shared" ca="1" si="52"/>
        <v>16.763820828749946</v>
      </c>
      <c r="AK47" s="130">
        <f t="shared" ca="1" si="53"/>
        <v>2.8878336966376694</v>
      </c>
      <c r="AL47" s="131">
        <f t="shared" ca="1" si="54"/>
        <v>22.982082801963319</v>
      </c>
      <c r="AM47" s="130">
        <f t="shared" ca="1" si="55"/>
        <v>1.273002857498102</v>
      </c>
      <c r="AN47" s="131">
        <f t="shared" ca="1" si="56"/>
        <v>9.2388632215453939</v>
      </c>
      <c r="AO47" s="130">
        <f t="shared" ca="1" si="57"/>
        <v>2.325247378835233</v>
      </c>
      <c r="AP47" s="131">
        <f t="shared" ca="1" si="58"/>
        <v>13.337423592991515</v>
      </c>
      <c r="AQ47" s="130">
        <f t="shared" ca="1" si="59"/>
        <v>3.0962971366760264</v>
      </c>
      <c r="AR47" s="131">
        <f t="shared" ca="1" si="60"/>
        <v>19.475318661221145</v>
      </c>
      <c r="AS47" s="130">
        <f t="shared" ca="1" si="61"/>
        <v>1.2757981983360775</v>
      </c>
      <c r="AT47" s="131">
        <f t="shared" ca="1" si="62"/>
        <v>9.2417325726593926</v>
      </c>
      <c r="AU47" s="130">
        <f t="shared" ca="1" si="63"/>
        <v>2.2456743863431252</v>
      </c>
      <c r="AV47" s="131">
        <f t="shared" ca="1" si="64"/>
        <v>12.997701870495515</v>
      </c>
      <c r="AW47" s="130">
        <f t="shared" ca="1" si="65"/>
        <v>2.5663057468951918</v>
      </c>
      <c r="AX47" s="131">
        <f t="shared" ca="1" si="66"/>
        <v>14.978118819288845</v>
      </c>
      <c r="AY47" s="130">
        <f t="shared" ca="1" si="67"/>
        <v>3.132261617737528</v>
      </c>
      <c r="AZ47" s="132">
        <f t="shared" ca="1" si="68"/>
        <v>20.001617000696136</v>
      </c>
    </row>
    <row r="48" spans="1:52" ht="26">
      <c r="A48" s="8" t="s">
        <v>172</v>
      </c>
      <c r="B48" s="222">
        <f>SpeedupOverRef!P75/SpeedupOverRef!P75</f>
        <v>1</v>
      </c>
      <c r="C48" s="218">
        <f>Power!P75/Power!P75</f>
        <v>1</v>
      </c>
      <c r="D48" s="218">
        <f>EnergyOverRef!P75/EnergyOverRef!P75</f>
        <v>1</v>
      </c>
      <c r="E48" s="218">
        <f>SpeedupOverRef!O75/SpeedupOverRef!P75</f>
        <v>1.2887476516010641</v>
      </c>
      <c r="F48" s="218">
        <f>Power!O75/Power!P75</f>
        <v>1.6321734549708515</v>
      </c>
      <c r="G48" s="218">
        <f>EnergyOverRef!O75/EnergyOverRef!P75</f>
        <v>1.2555094447494857</v>
      </c>
      <c r="H48" s="218">
        <f>SpeedupOverRef!M75/SpeedupOverRef!P75</f>
        <v>1.6762966695781696</v>
      </c>
      <c r="I48" s="218">
        <f>Power!M75/Power!P75</f>
        <v>3.2319839815098188</v>
      </c>
      <c r="J48" s="223">
        <f>EnergyOverRef!M75/EnergyOverRef!P75</f>
        <v>1.8891043621700898</v>
      </c>
      <c r="K48" s="227">
        <f t="shared" si="69"/>
        <v>1.0134924738467219</v>
      </c>
      <c r="L48" s="228">
        <f t="shared" si="70"/>
        <v>3.3448323328541512</v>
      </c>
      <c r="M48" s="229">
        <f t="shared" si="71"/>
        <v>1.3324042835901064</v>
      </c>
      <c r="N48" s="127">
        <f t="shared" si="72"/>
        <v>75</v>
      </c>
      <c r="O48" s="130">
        <f t="shared" ca="1" si="31"/>
        <v>1.8444050955018676</v>
      </c>
      <c r="P48" s="131">
        <f t="shared" ca="1" si="32"/>
        <v>7.5765268472222242</v>
      </c>
      <c r="Q48" s="130">
        <f t="shared" ca="1" si="33"/>
        <v>2.6378195586483169</v>
      </c>
      <c r="R48" s="131">
        <f t="shared" ca="1" si="34"/>
        <v>13.725446315925923</v>
      </c>
      <c r="S48" s="130">
        <f t="shared" ca="1" si="35"/>
        <v>2.9019533022268598</v>
      </c>
      <c r="T48" s="131">
        <f t="shared" ca="1" si="36"/>
        <v>16.854337535925925</v>
      </c>
      <c r="U48" s="130">
        <f t="shared" ca="1" si="37"/>
        <v>1.8596939304510938</v>
      </c>
      <c r="V48" s="131">
        <f t="shared" ca="1" si="38"/>
        <v>7.9497302498518527</v>
      </c>
      <c r="W48" s="130">
        <f t="shared" ca="1" si="39"/>
        <v>2.6486429518779575</v>
      </c>
      <c r="X48" s="131">
        <f t="shared" ca="1" si="40"/>
        <v>16.137723285185185</v>
      </c>
      <c r="Y48" s="130">
        <f t="shared" ca="1" si="41"/>
        <v>2.8987474440995089</v>
      </c>
      <c r="Z48" s="131">
        <f t="shared" ca="1" si="42"/>
        <v>18.937447661111111</v>
      </c>
      <c r="AA48" s="130">
        <f t="shared" ca="1" si="43"/>
        <v>1.8551265295458303</v>
      </c>
      <c r="AB48" s="131">
        <f t="shared" ca="1" si="44"/>
        <v>7.8827278775185183</v>
      </c>
      <c r="AC48" s="130">
        <f t="shared" ca="1" si="45"/>
        <v>2.390789958375021</v>
      </c>
      <c r="AD48" s="131">
        <f t="shared" ca="1" si="46"/>
        <v>12.865979194444447</v>
      </c>
      <c r="AE48" s="130">
        <f t="shared" ca="1" si="47"/>
        <v>2.9051302084973263</v>
      </c>
      <c r="AF48" s="131">
        <f t="shared" ca="1" si="48"/>
        <v>18.289881278888888</v>
      </c>
      <c r="AG48" s="130">
        <f t="shared" ca="1" si="49"/>
        <v>1.8668219052020003</v>
      </c>
      <c r="AH48" s="131">
        <f t="shared" ca="1" si="50"/>
        <v>8.2071173789259273</v>
      </c>
      <c r="AI48" s="130">
        <f t="shared" ca="1" si="51"/>
        <v>2.4162151091037005</v>
      </c>
      <c r="AJ48" s="131">
        <f t="shared" ca="1" si="52"/>
        <v>13.428840504814811</v>
      </c>
      <c r="AK48" s="130">
        <f t="shared" ca="1" si="53"/>
        <v>2.9208924352202845</v>
      </c>
      <c r="AL48" s="131">
        <f t="shared" ca="1" si="54"/>
        <v>18.529283055555553</v>
      </c>
      <c r="AM48" s="130">
        <f t="shared" ca="1" si="55"/>
        <v>1.336829505822928</v>
      </c>
      <c r="AN48" s="131">
        <f t="shared" ca="1" si="56"/>
        <v>9.0455522002592588</v>
      </c>
      <c r="AO48" s="130">
        <f t="shared" ca="1" si="57"/>
        <v>2.4189723172361597</v>
      </c>
      <c r="AP48" s="131">
        <f t="shared" ca="1" si="58"/>
        <v>12.712342705185184</v>
      </c>
      <c r="AQ48" s="130">
        <f t="shared" ca="1" si="59"/>
        <v>3.1651345940684585</v>
      </c>
      <c r="AR48" s="131">
        <f t="shared" ca="1" si="60"/>
        <v>18.08391575037037</v>
      </c>
      <c r="AS48" s="130">
        <f t="shared" ca="1" si="61"/>
        <v>1.3324946706534608</v>
      </c>
      <c r="AT48" s="131">
        <f t="shared" ca="1" si="62"/>
        <v>9.0147809616666663</v>
      </c>
      <c r="AU48" s="130">
        <f t="shared" ca="1" si="63"/>
        <v>2.2901911490796696</v>
      </c>
      <c r="AV48" s="131">
        <f t="shared" ca="1" si="64"/>
        <v>12.132097358888887</v>
      </c>
      <c r="AW48" s="130">
        <f t="shared" ca="1" si="65"/>
        <v>2.6169488555986939</v>
      </c>
      <c r="AX48" s="131">
        <f t="shared" ca="1" si="66"/>
        <v>13.846321172962959</v>
      </c>
      <c r="AY48" s="130">
        <f t="shared" ca="1" si="67"/>
        <v>3.1670519987875916</v>
      </c>
      <c r="AZ48" s="132">
        <f t="shared" ca="1" si="68"/>
        <v>18.041369201481476</v>
      </c>
    </row>
    <row r="49" spans="1:52" ht="26">
      <c r="A49" s="8" t="s">
        <v>302</v>
      </c>
      <c r="B49" s="222">
        <f>SpeedupOverRef!P76/SpeedupOverRef!P76</f>
        <v>1</v>
      </c>
      <c r="C49" s="218">
        <f>Power!P76/Power!P76</f>
        <v>1</v>
      </c>
      <c r="D49" s="218">
        <f>EnergyOverRef!P76/EnergyOverRef!P76</f>
        <v>1</v>
      </c>
      <c r="E49" s="218">
        <f>SpeedupOverRef!O76/SpeedupOverRef!P76</f>
        <v>1.2938305322568588</v>
      </c>
      <c r="F49" s="218">
        <f>Power!O76/Power!P76</f>
        <v>1.8073645776750054</v>
      </c>
      <c r="G49" s="218">
        <f>EnergyOverRef!O76/EnergyOverRef!P76</f>
        <v>1.3966051770962709</v>
      </c>
      <c r="H49" s="218">
        <f>SpeedupOverRef!M76/SpeedupOverRef!P76</f>
        <v>1.6490671442136178</v>
      </c>
      <c r="I49" s="218">
        <f>Power!M76/Power!P76</f>
        <v>2.8461155668072151</v>
      </c>
      <c r="J49" s="223">
        <f>EnergyOverRef!M76/EnergyOverRef!P76</f>
        <v>1.7314920150288859</v>
      </c>
      <c r="K49" s="227">
        <f t="shared" si="69"/>
        <v>0.9726865372440695</v>
      </c>
      <c r="L49" s="228">
        <f t="shared" si="70"/>
        <v>2.766573187440672</v>
      </c>
      <c r="M49" s="229">
        <f t="shared" si="71"/>
        <v>1.0962077520996263</v>
      </c>
      <c r="N49" s="127">
        <f t="shared" si="72"/>
        <v>76</v>
      </c>
      <c r="O49" s="130">
        <f t="shared" ca="1" si="31"/>
        <v>1.2589267604812326</v>
      </c>
      <c r="P49" s="131">
        <f t="shared" ca="1" si="32"/>
        <v>8.0785244850909095</v>
      </c>
      <c r="Q49" s="130">
        <f t="shared" ca="1" si="33"/>
        <v>1.809711645336691</v>
      </c>
      <c r="R49" s="131">
        <f t="shared" ca="1" si="34"/>
        <v>14.746129484545458</v>
      </c>
      <c r="S49" s="130">
        <f t="shared" ca="1" si="35"/>
        <v>1.996370250523583</v>
      </c>
      <c r="T49" s="131">
        <f t="shared" ca="1" si="36"/>
        <v>17.968781005454545</v>
      </c>
      <c r="U49" s="130">
        <f t="shared" ca="1" si="37"/>
        <v>1.7351017535835889</v>
      </c>
      <c r="V49" s="131">
        <f t="shared" ca="1" si="38"/>
        <v>10.821699176000001</v>
      </c>
      <c r="W49" s="130">
        <f t="shared" ca="1" si="39"/>
        <v>2.4767362030296383</v>
      </c>
      <c r="X49" s="131">
        <f t="shared" ca="1" si="40"/>
        <v>24.072419468181817</v>
      </c>
      <c r="Y49" s="130">
        <f t="shared" ca="1" si="41"/>
        <v>2.7176142095906246</v>
      </c>
      <c r="Z49" s="131">
        <f t="shared" ca="1" si="42"/>
        <v>28.535251756363643</v>
      </c>
      <c r="AA49" s="130">
        <f t="shared" ca="1" si="43"/>
        <v>2.2689713301046242</v>
      </c>
      <c r="AB49" s="131">
        <f t="shared" ca="1" si="44"/>
        <v>13.210516050636365</v>
      </c>
      <c r="AC49" s="130">
        <f t="shared" ca="1" si="45"/>
        <v>2.9356643837048186</v>
      </c>
      <c r="AD49" s="131">
        <f t="shared" ca="1" si="46"/>
        <v>23.876218762727273</v>
      </c>
      <c r="AE49" s="130">
        <f t="shared" ca="1" si="47"/>
        <v>3.5730521724198669</v>
      </c>
      <c r="AF49" s="131">
        <f t="shared" ca="1" si="48"/>
        <v>33.808812250000003</v>
      </c>
      <c r="AG49" s="130">
        <f t="shared" ca="1" si="49"/>
        <v>3.9371621709341071</v>
      </c>
      <c r="AH49" s="131">
        <f t="shared" ca="1" si="50"/>
        <v>24.404595206363638</v>
      </c>
      <c r="AI49" s="130">
        <f t="shared" ca="1" si="51"/>
        <v>5.0258839167007769</v>
      </c>
      <c r="AJ49" s="131">
        <f t="shared" ca="1" si="52"/>
        <v>36.002662871818181</v>
      </c>
      <c r="AK49" s="130">
        <f t="shared" ca="1" si="53"/>
        <v>6.0773132297132042</v>
      </c>
      <c r="AL49" s="131">
        <f t="shared" ca="1" si="54"/>
        <v>54.434382504545468</v>
      </c>
      <c r="AM49" s="130">
        <f t="shared" ca="1" si="55"/>
        <v>1.3175997610604773</v>
      </c>
      <c r="AN49" s="131">
        <f t="shared" ca="1" si="56"/>
        <v>10.166494565454544</v>
      </c>
      <c r="AO49" s="130">
        <f t="shared" ca="1" si="57"/>
        <v>2.3566605425237763</v>
      </c>
      <c r="AP49" s="131">
        <f t="shared" ca="1" si="58"/>
        <v>15.608055538181818</v>
      </c>
      <c r="AQ49" s="130">
        <f t="shared" ca="1" si="59"/>
        <v>3.1954806820849844</v>
      </c>
      <c r="AR49" s="131">
        <f t="shared" ca="1" si="60"/>
        <v>23.488193710909091</v>
      </c>
      <c r="AS49" s="130">
        <f t="shared" ca="1" si="61"/>
        <v>1.7422791108075324</v>
      </c>
      <c r="AT49" s="131">
        <f t="shared" ca="1" si="62"/>
        <v>11.025074505090911</v>
      </c>
      <c r="AU49" s="130">
        <f t="shared" ca="1" si="63"/>
        <v>3.0221818624060646</v>
      </c>
      <c r="AV49" s="131">
        <f t="shared" ca="1" si="64"/>
        <v>16.850950246363642</v>
      </c>
      <c r="AW49" s="130">
        <f t="shared" ca="1" si="65"/>
        <v>3.4807919686129725</v>
      </c>
      <c r="AX49" s="131">
        <f t="shared" ca="1" si="66"/>
        <v>19.687518400909088</v>
      </c>
      <c r="AY49" s="130">
        <f t="shared" ca="1" si="67"/>
        <v>4.3257863255531879</v>
      </c>
      <c r="AZ49" s="132">
        <f t="shared" ca="1" si="68"/>
        <v>27.640825386363634</v>
      </c>
    </row>
    <row r="50" spans="1:52" ht="26">
      <c r="A50" s="8" t="s">
        <v>3</v>
      </c>
      <c r="B50" s="222">
        <f>SpeedupOverRef!P77/SpeedupOverRef!P77</f>
        <v>1</v>
      </c>
      <c r="C50" s="218">
        <f>Power!P77/Power!P77</f>
        <v>1</v>
      </c>
      <c r="D50" s="218">
        <f>EnergyOverRef!P77/EnergyOverRef!P77</f>
        <v>1</v>
      </c>
      <c r="E50" s="218">
        <f>SpeedupOverRef!O77/SpeedupOverRef!P77</f>
        <v>1.3093277713445961</v>
      </c>
      <c r="F50" s="218">
        <f>Power!O77/Power!P77</f>
        <v>1.7899221942825869</v>
      </c>
      <c r="G50" s="218">
        <f>EnergyOverRef!O77/EnergyOverRef!P77</f>
        <v>1.3605670530265594</v>
      </c>
      <c r="H50" s="218">
        <f>SpeedupOverRef!M77/SpeedupOverRef!P77</f>
        <v>1.7175539821279389</v>
      </c>
      <c r="I50" s="218">
        <f>Power!M77/Power!P77</f>
        <v>3.1022739431476327</v>
      </c>
      <c r="J50" s="223">
        <f>EnergyOverRef!M77/EnergyOverRef!P77</f>
        <v>1.8100824811899705</v>
      </c>
      <c r="K50" s="227">
        <f t="shared" si="69"/>
        <v>1.0753203337804607</v>
      </c>
      <c r="L50" s="228">
        <f t="shared" si="70"/>
        <v>3.1504499655057483</v>
      </c>
      <c r="M50" s="229">
        <f t="shared" si="71"/>
        <v>1.2139827605438431</v>
      </c>
      <c r="N50" s="127">
        <f t="shared" si="72"/>
        <v>77</v>
      </c>
      <c r="O50" s="130">
        <f t="shared" ca="1" si="31"/>
        <v>1.4274635603925701</v>
      </c>
      <c r="P50" s="131">
        <f t="shared" ca="1" si="32"/>
        <v>8.0286406187396615</v>
      </c>
      <c r="Q50" s="130">
        <f t="shared" ca="1" si="33"/>
        <v>2.1077717973400834</v>
      </c>
      <c r="R50" s="131">
        <f t="shared" ca="1" si="34"/>
        <v>14.867883590496831</v>
      </c>
      <c r="S50" s="130">
        <f t="shared" ca="1" si="35"/>
        <v>2.3216694708484331</v>
      </c>
      <c r="T50" s="131">
        <f t="shared" ca="1" si="36"/>
        <v>18.370527080979542</v>
      </c>
      <c r="U50" s="130">
        <f t="shared" ca="1" si="37"/>
        <v>1.6322139450867192</v>
      </c>
      <c r="V50" s="131">
        <f t="shared" ca="1" si="38"/>
        <v>9.4212232203532338</v>
      </c>
      <c r="W50" s="130">
        <f t="shared" ca="1" si="39"/>
        <v>2.3580154528991892</v>
      </c>
      <c r="X50" s="131">
        <f t="shared" ca="1" si="40"/>
        <v>20.251118627179238</v>
      </c>
      <c r="Y50" s="130">
        <f t="shared" ca="1" si="41"/>
        <v>2.6045008036264217</v>
      </c>
      <c r="Z50" s="131">
        <f t="shared" ca="1" si="42"/>
        <v>24.090906044805834</v>
      </c>
      <c r="AA50" s="130">
        <f t="shared" ca="1" si="43"/>
        <v>1.6774420759803919</v>
      </c>
      <c r="AB50" s="131">
        <f t="shared" ca="1" si="44"/>
        <v>10.27633338348091</v>
      </c>
      <c r="AC50" s="130">
        <f t="shared" ca="1" si="45"/>
        <v>2.1963214949030592</v>
      </c>
      <c r="AD50" s="131">
        <f t="shared" ca="1" si="46"/>
        <v>18.393837198939551</v>
      </c>
      <c r="AE50" s="130">
        <f t="shared" ca="1" si="47"/>
        <v>2.6945434837628564</v>
      </c>
      <c r="AF50" s="131">
        <f t="shared" ca="1" si="48"/>
        <v>26.169842342968128</v>
      </c>
      <c r="AG50" s="130">
        <f t="shared" ca="1" si="49"/>
        <v>1.7673995568405314</v>
      </c>
      <c r="AH50" s="131">
        <f t="shared" ca="1" si="50"/>
        <v>13.957789256163311</v>
      </c>
      <c r="AI50" s="130">
        <f t="shared" ca="1" si="51"/>
        <v>2.3105488554015894</v>
      </c>
      <c r="AJ50" s="131">
        <f t="shared" ca="1" si="52"/>
        <v>21.766291314652651</v>
      </c>
      <c r="AK50" s="130">
        <f t="shared" ca="1" si="53"/>
        <v>2.8382455887637459</v>
      </c>
      <c r="AL50" s="131">
        <f t="shared" ca="1" si="54"/>
        <v>29.661282421574956</v>
      </c>
      <c r="AM50" s="130">
        <f t="shared" ca="1" si="55"/>
        <v>1.1772628850108626</v>
      </c>
      <c r="AN50" s="131">
        <f t="shared" ca="1" si="56"/>
        <v>9.5288297534746018</v>
      </c>
      <c r="AO50" s="130">
        <f t="shared" ca="1" si="57"/>
        <v>2.1846599712338426</v>
      </c>
      <c r="AP50" s="131">
        <f t="shared" ca="1" si="58"/>
        <v>14.275044924701016</v>
      </c>
      <c r="AQ50" s="130">
        <f t="shared" ca="1" si="59"/>
        <v>2.9930409505873783</v>
      </c>
      <c r="AR50" s="131">
        <f t="shared" ca="1" si="60"/>
        <v>21.562423027497296</v>
      </c>
      <c r="AS50" s="130">
        <f t="shared" ca="1" si="61"/>
        <v>1.190753489860003</v>
      </c>
      <c r="AT50" s="131">
        <f t="shared" ca="1" si="62"/>
        <v>9.582159989148483</v>
      </c>
      <c r="AU50" s="130">
        <f t="shared" ca="1" si="63"/>
        <v>2.1788992422383102</v>
      </c>
      <c r="AV50" s="131">
        <f t="shared" ca="1" si="64"/>
        <v>14.296108637905443</v>
      </c>
      <c r="AW50" s="130">
        <f t="shared" ca="1" si="65"/>
        <v>2.4903410838399376</v>
      </c>
      <c r="AX50" s="131">
        <f t="shared" ca="1" si="66"/>
        <v>16.675815288777677</v>
      </c>
      <c r="AY50" s="130">
        <f t="shared" ca="1" si="67"/>
        <v>3.0800760461624361</v>
      </c>
      <c r="AZ50" s="132">
        <f t="shared" ca="1" si="68"/>
        <v>22.94198869951812</v>
      </c>
    </row>
    <row r="51" spans="1:52" ht="26">
      <c r="A51" s="8" t="s">
        <v>128</v>
      </c>
      <c r="B51" s="224">
        <f>SpeedupOverRef!P78/SpeedupOverRef!P78</f>
        <v>1</v>
      </c>
      <c r="C51" s="225">
        <f>Power!P78/Power!P78</f>
        <v>1</v>
      </c>
      <c r="D51" s="225">
        <f>EnergyOverRef!P78/EnergyOverRef!P78</f>
        <v>1</v>
      </c>
      <c r="E51" s="225">
        <f>SpeedupOverRef!O78/SpeedupOverRef!P78</f>
        <v>1.2890432381000525</v>
      </c>
      <c r="F51" s="225">
        <f>Power!O78/Power!P78</f>
        <v>1.8316160356557794</v>
      </c>
      <c r="G51" s="225">
        <f>EnergyOverRef!O78/EnergyOverRef!P78</f>
        <v>1.4067415908400489</v>
      </c>
      <c r="H51" s="225">
        <f>SpeedupOverRef!M78/SpeedupOverRef!P78</f>
        <v>1.6329035466236772</v>
      </c>
      <c r="I51" s="225">
        <f>Power!M78/Power!P78</f>
        <v>2.9245118372829553</v>
      </c>
      <c r="J51" s="226">
        <f>EnergyOverRef!M78/EnergyOverRef!P78</f>
        <v>1.7871610211227769</v>
      </c>
      <c r="K51" s="230">
        <f t="shared" si="69"/>
        <v>0.94846390648956702</v>
      </c>
      <c r="L51" s="231">
        <f t="shared" si="70"/>
        <v>2.8840571758719218</v>
      </c>
      <c r="M51" s="232">
        <f t="shared" si="71"/>
        <v>1.1796328541896262</v>
      </c>
      <c r="N51" s="127">
        <f t="shared" si="72"/>
        <v>78</v>
      </c>
      <c r="O51" s="133">
        <f t="shared" ca="1" si="31"/>
        <v>1.3614524830231542</v>
      </c>
      <c r="P51" s="134">
        <f t="shared" ca="1" si="32"/>
        <v>8.1581779176246449</v>
      </c>
      <c r="Q51" s="133">
        <f t="shared" ca="1" si="33"/>
        <v>1.9145712631819531</v>
      </c>
      <c r="R51" s="134">
        <f t="shared" ca="1" si="34"/>
        <v>15.039005234122516</v>
      </c>
      <c r="S51" s="133">
        <f t="shared" ca="1" si="35"/>
        <v>2.0937910500650441</v>
      </c>
      <c r="T51" s="134">
        <f t="shared" ca="1" si="36"/>
        <v>18.306862002165321</v>
      </c>
      <c r="U51" s="133">
        <f t="shared" ca="1" si="37"/>
        <v>1.7183256849310347</v>
      </c>
      <c r="V51" s="134">
        <f t="shared" ca="1" si="38"/>
        <v>10.35423552502998</v>
      </c>
      <c r="W51" s="133">
        <f t="shared" ca="1" si="39"/>
        <v>2.3395698667283025</v>
      </c>
      <c r="X51" s="134">
        <f t="shared" ca="1" si="40"/>
        <v>21.875816236801558</v>
      </c>
      <c r="Y51" s="133">
        <f t="shared" ca="1" si="41"/>
        <v>2.5694122247840041</v>
      </c>
      <c r="Z51" s="134">
        <f t="shared" ca="1" si="42"/>
        <v>25.981183681130609</v>
      </c>
      <c r="AA51" s="133">
        <f t="shared" ca="1" si="43"/>
        <v>2.2298156965152365</v>
      </c>
      <c r="AB51" s="134">
        <f t="shared" ca="1" si="44"/>
        <v>13.008206500561972</v>
      </c>
      <c r="AC51" s="133">
        <f t="shared" ca="1" si="45"/>
        <v>2.8743288458023244</v>
      </c>
      <c r="AD51" s="134">
        <f t="shared" ca="1" si="46"/>
        <v>23.826039621551057</v>
      </c>
      <c r="AE51" s="133">
        <f t="shared" ca="1" si="47"/>
        <v>3.478762193233659</v>
      </c>
      <c r="AF51" s="134">
        <f t="shared" ca="1" si="48"/>
        <v>33.869462628686826</v>
      </c>
      <c r="AG51" s="133">
        <f t="shared" ca="1" si="49"/>
        <v>3.4441724216188314</v>
      </c>
      <c r="AH51" s="134">
        <f t="shared" ca="1" si="50"/>
        <v>24.960925702436334</v>
      </c>
      <c r="AI51" s="133">
        <f t="shared" ca="1" si="51"/>
        <v>4.3824697847560348</v>
      </c>
      <c r="AJ51" s="134">
        <f t="shared" ca="1" si="52"/>
        <v>36.849789454679375</v>
      </c>
      <c r="AK51" s="133">
        <f t="shared" ca="1" si="53"/>
        <v>5.2438971797107952</v>
      </c>
      <c r="AL51" s="134">
        <f t="shared" ca="1" si="54"/>
        <v>55.004943678371191</v>
      </c>
      <c r="AM51" s="133">
        <f t="shared" ca="1" si="55"/>
        <v>1.3317913971766586</v>
      </c>
      <c r="AN51" s="134">
        <f t="shared" ca="1" si="56"/>
        <v>10.016980843505578</v>
      </c>
      <c r="AO51" s="133">
        <f t="shared" ca="1" si="57"/>
        <v>2.2971700279302771</v>
      </c>
      <c r="AP51" s="134">
        <f t="shared" ca="1" si="58"/>
        <v>14.929051647933807</v>
      </c>
      <c r="AQ51" s="133">
        <f t="shared" ca="1" si="59"/>
        <v>3.0263969479812687</v>
      </c>
      <c r="AR51" s="134">
        <f t="shared" ca="1" si="60"/>
        <v>22.109594778488191</v>
      </c>
      <c r="AS51" s="133">
        <f t="shared" ca="1" si="61"/>
        <v>1.6713628416707724</v>
      </c>
      <c r="AT51" s="134">
        <f t="shared" ca="1" si="62"/>
        <v>10.657797115500577</v>
      </c>
      <c r="AU51" s="133">
        <f t="shared" ca="1" si="63"/>
        <v>2.9804926743169595</v>
      </c>
      <c r="AV51" s="134">
        <f t="shared" ca="1" si="64"/>
        <v>16.842991888455508</v>
      </c>
      <c r="AW51" s="133">
        <f t="shared" ca="1" si="65"/>
        <v>3.419541198748945</v>
      </c>
      <c r="AX51" s="134">
        <f t="shared" ca="1" si="66"/>
        <v>19.797281738244703</v>
      </c>
      <c r="AY51" s="133">
        <f t="shared" ca="1" si="67"/>
        <v>4.1370723312211162</v>
      </c>
      <c r="AZ51" s="135">
        <f t="shared" ca="1" si="68"/>
        <v>27.45025614076793</v>
      </c>
    </row>
    <row r="52" spans="1:52">
      <c r="H52" s="8"/>
      <c r="I52" s="8"/>
      <c r="L52"/>
      <c r="U52"/>
    </row>
    <row r="53" spans="1:52">
      <c r="A53" s="92"/>
      <c r="B53" s="385" t="s">
        <v>122</v>
      </c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2"/>
      <c r="U53"/>
    </row>
    <row r="54" spans="1:52">
      <c r="A54" s="92"/>
      <c r="B54" s="409" t="s">
        <v>148</v>
      </c>
      <c r="C54" s="410"/>
      <c r="D54" s="411"/>
      <c r="E54" s="409" t="s">
        <v>149</v>
      </c>
      <c r="F54" s="410"/>
      <c r="G54" s="411"/>
      <c r="H54" s="409" t="s">
        <v>150</v>
      </c>
      <c r="I54" s="410"/>
      <c r="J54" s="411"/>
      <c r="K54" s="269"/>
      <c r="L54" s="270"/>
      <c r="M54" s="271"/>
      <c r="P54" s="96"/>
      <c r="U54"/>
    </row>
    <row r="55" spans="1:52">
      <c r="A55" s="92"/>
      <c r="B55" s="388">
        <v>1596</v>
      </c>
      <c r="C55" s="383"/>
      <c r="D55" s="384"/>
      <c r="E55" s="388">
        <v>2394</v>
      </c>
      <c r="F55" s="383"/>
      <c r="G55" s="384"/>
      <c r="H55" s="388">
        <v>2661</v>
      </c>
      <c r="I55" s="383"/>
      <c r="J55" s="383"/>
      <c r="K55" s="272"/>
      <c r="L55" s="267" t="s">
        <v>121</v>
      </c>
      <c r="M55" s="268"/>
      <c r="P55" s="96"/>
      <c r="U55"/>
    </row>
    <row r="56" spans="1:52">
      <c r="A56" s="92"/>
      <c r="B56" s="5" t="s">
        <v>212</v>
      </c>
      <c r="C56" s="4" t="s">
        <v>373</v>
      </c>
      <c r="D56" s="4" t="s">
        <v>71</v>
      </c>
      <c r="E56" s="5" t="s">
        <v>212</v>
      </c>
      <c r="F56" s="4" t="s">
        <v>373</v>
      </c>
      <c r="G56" s="4" t="s">
        <v>71</v>
      </c>
      <c r="H56" s="5" t="s">
        <v>212</v>
      </c>
      <c r="I56" s="4" t="s">
        <v>373</v>
      </c>
      <c r="J56" s="4" t="s">
        <v>71</v>
      </c>
      <c r="K56" s="5" t="s">
        <v>212</v>
      </c>
      <c r="L56" s="4" t="s">
        <v>373</v>
      </c>
      <c r="M56" s="3" t="s">
        <v>71</v>
      </c>
    </row>
    <row r="57" spans="1:52">
      <c r="A57" s="13" t="s">
        <v>6</v>
      </c>
      <c r="B57" s="36">
        <f>SpeedupOverRef!X68/SpeedupOverRef!X68</f>
        <v>1</v>
      </c>
      <c r="C57" s="32">
        <f>Power!X68/Power!X68</f>
        <v>1</v>
      </c>
      <c r="D57" s="32">
        <f>EnergyOverRef!X68/EnergyOverRef!X68</f>
        <v>1</v>
      </c>
      <c r="E57" s="32">
        <f>SpeedupOverRef!W68/SpeedupOverRef!X68</f>
        <v>1.4374606108088579</v>
      </c>
      <c r="F57" s="32">
        <f>Power!W68/Power!X68</f>
        <v>1.8333868226286893</v>
      </c>
      <c r="G57" s="32">
        <f>EnergyOverRef!W68/EnergyOverRef!X68</f>
        <v>1.267235579604524</v>
      </c>
      <c r="H57" s="32">
        <f>SpeedupOverRef!U68/SpeedupOverRef!X68</f>
        <v>1.7106927378721482</v>
      </c>
      <c r="I57" s="32">
        <f>Power!U68/Power!X68</f>
        <v>3.2203651313634278</v>
      </c>
      <c r="J57" s="37">
        <f>EnergyOverRef!U68/EnergyOverRef!X68</f>
        <v>1.8637230988249849</v>
      </c>
      <c r="K57" s="38">
        <f>(H57-B57)/(($T$5-$N$5)/$N$5)</f>
        <v>1.0650381311210784</v>
      </c>
      <c r="L57" s="39">
        <f>(I57-C57)/(($T$5-$N$5)/$N$5)</f>
        <v>3.3274204222122359</v>
      </c>
      <c r="M57" s="40">
        <f>(J57-D57)/(($T$5-$N$5)/$N$5)</f>
        <v>1.2943681368306816</v>
      </c>
    </row>
    <row r="58" spans="1:52">
      <c r="A58" s="6" t="s">
        <v>73</v>
      </c>
      <c r="B58" s="222">
        <f>SpeedupOverRef!X69/SpeedupOverRef!X69</f>
        <v>1</v>
      </c>
      <c r="C58" s="218">
        <f>Power!X69/Power!X69</f>
        <v>1</v>
      </c>
      <c r="D58" s="218">
        <f>EnergyOverRef!X69/EnergyOverRef!X69</f>
        <v>1</v>
      </c>
      <c r="E58" s="218">
        <f>SpeedupOverRef!W69/SpeedupOverRef!X69</f>
        <v>1.4455379132748203</v>
      </c>
      <c r="F58" s="218">
        <f>Power!W69/Power!X69</f>
        <v>1.8332369550770444</v>
      </c>
      <c r="G58" s="218">
        <f>EnergyOverRef!W69/EnergyOverRef!X69</f>
        <v>1.2596469766662446</v>
      </c>
      <c r="H58" s="218">
        <f>SpeedupOverRef!U69/SpeedupOverRef!X69</f>
        <v>1.7238685593609091</v>
      </c>
      <c r="I58" s="218">
        <f>Power!U69/Power!X69</f>
        <v>3.2621173207562699</v>
      </c>
      <c r="J58" s="223">
        <f>EnergyOverRef!U69/EnergyOverRef!X69</f>
        <v>1.8696983558035092</v>
      </c>
      <c r="K58" s="98">
        <f t="shared" ref="K58:K63" si="73">(H58-B58)/(($T$5-$N$5)/$N$5)</f>
        <v>1.0847833058591654</v>
      </c>
      <c r="L58" s="99">
        <f t="shared" ref="L58:L63" si="74">(I58-C58)/(($T$5-$N$5)/$N$5)</f>
        <v>3.3899899004009457</v>
      </c>
      <c r="M58" s="100">
        <f t="shared" ref="M58:M63" si="75">(J58-D58)/(($T$5-$N$5)/$N$5)</f>
        <v>1.3033226064435688</v>
      </c>
    </row>
    <row r="59" spans="1:52">
      <c r="A59" s="6" t="s">
        <v>393</v>
      </c>
      <c r="B59" s="222">
        <f>SpeedupOverRef!X70/SpeedupOverRef!X70</f>
        <v>1</v>
      </c>
      <c r="C59" s="218">
        <f>Power!X70/Power!X70</f>
        <v>1</v>
      </c>
      <c r="D59" s="218">
        <f>EnergyOverRef!X70/EnergyOverRef!X70</f>
        <v>1</v>
      </c>
      <c r="E59" s="218">
        <f>SpeedupOverRef!W70/SpeedupOverRef!X70</f>
        <v>1.4419399265240147</v>
      </c>
      <c r="F59" s="218">
        <f>Power!W70/Power!X70</f>
        <v>1.8290052278053932</v>
      </c>
      <c r="G59" s="218">
        <f>EnergyOverRef!W70/EnergyOverRef!X70</f>
        <v>1.2585570612060994</v>
      </c>
      <c r="H59" s="218">
        <f>SpeedupOverRef!U70/SpeedupOverRef!X70</f>
        <v>1.7184435247477439</v>
      </c>
      <c r="I59" s="218">
        <f>Power!U70/Power!X70</f>
        <v>3.2591191289442301</v>
      </c>
      <c r="J59" s="223">
        <f>EnergyOverRef!U70/EnergyOverRef!X70</f>
        <v>1.8712048604513685</v>
      </c>
      <c r="K59" s="98">
        <f t="shared" si="73"/>
        <v>1.0766533948332389</v>
      </c>
      <c r="L59" s="99">
        <f t="shared" si="74"/>
        <v>3.3854968354882549</v>
      </c>
      <c r="M59" s="100">
        <f t="shared" si="75"/>
        <v>1.3055802415778255</v>
      </c>
    </row>
    <row r="60" spans="1:52">
      <c r="A60" s="13" t="s">
        <v>9</v>
      </c>
      <c r="B60" s="222">
        <f>SpeedupOverRef!X71/SpeedupOverRef!X71</f>
        <v>1</v>
      </c>
      <c r="C60" s="218">
        <f>Power!X71/Power!X71</f>
        <v>1</v>
      </c>
      <c r="D60" s="218">
        <f>EnergyOverRef!X71/EnergyOverRef!X71</f>
        <v>1</v>
      </c>
      <c r="E60" s="218">
        <f>SpeedupOverRef!W71/SpeedupOverRef!X71</f>
        <v>1.4618584673604194</v>
      </c>
      <c r="F60" s="218">
        <f>Power!W71/Power!X71</f>
        <v>1.8500002830851543</v>
      </c>
      <c r="G60" s="218">
        <f>EnergyOverRef!W71/EnergyOverRef!X71</f>
        <v>1.2638754022381582</v>
      </c>
      <c r="H60" s="218">
        <f>SpeedupOverRef!U71/SpeedupOverRef!X71</f>
        <v>1.7484766463141472</v>
      </c>
      <c r="I60" s="218">
        <f>Power!U71/Power!X71</f>
        <v>3.2739941903062388</v>
      </c>
      <c r="J60" s="223">
        <f>EnergyOverRef!U71/EnergyOverRef!X71</f>
        <v>1.8638537348121054</v>
      </c>
      <c r="K60" s="98">
        <f t="shared" si="73"/>
        <v>1.1216607770116236</v>
      </c>
      <c r="L60" s="99">
        <f t="shared" si="74"/>
        <v>3.4077884767406172</v>
      </c>
      <c r="M60" s="100">
        <f t="shared" si="75"/>
        <v>1.2945639068170143</v>
      </c>
    </row>
    <row r="61" spans="1:52">
      <c r="A61" s="13" t="s">
        <v>10</v>
      </c>
      <c r="B61" s="222">
        <f>SpeedupOverRef!X72/SpeedupOverRef!X72</f>
        <v>1</v>
      </c>
      <c r="C61" s="218">
        <f>Power!X72/Power!X72</f>
        <v>1</v>
      </c>
      <c r="D61" s="218">
        <f>EnergyOverRef!X72/EnergyOverRef!X72</f>
        <v>1</v>
      </c>
      <c r="E61" s="218">
        <f>SpeedupOverRef!W72/SpeedupOverRef!X72</f>
        <v>1.4317684615013064</v>
      </c>
      <c r="F61" s="218">
        <f>Power!W72/Power!X72</f>
        <v>1.8157464654989477</v>
      </c>
      <c r="G61" s="218">
        <f>EnergyOverRef!W72/EnergyOverRef!X72</f>
        <v>1.2550814021883541</v>
      </c>
      <c r="H61" s="218">
        <f>SpeedupOverRef!U72/SpeedupOverRef!X72</f>
        <v>1.703107017518404</v>
      </c>
      <c r="I61" s="218">
        <f>Power!U72/Power!X72</f>
        <v>3.2497252549932161</v>
      </c>
      <c r="J61" s="223">
        <f>EnergyOverRef!U72/EnergyOverRef!X72</f>
        <v>1.8760089912817681</v>
      </c>
      <c r="K61" s="98">
        <f t="shared" si="73"/>
        <v>1.0536702347036364</v>
      </c>
      <c r="L61" s="99">
        <f t="shared" si="74"/>
        <v>3.3714192553701157</v>
      </c>
      <c r="M61" s="100">
        <f t="shared" si="75"/>
        <v>1.3127796714419737</v>
      </c>
      <c r="T61"/>
      <c r="U61"/>
    </row>
    <row r="62" spans="1:52">
      <c r="A62" s="13" t="s">
        <v>11</v>
      </c>
      <c r="B62" s="222">
        <f>SpeedupOverRef!X73/SpeedupOverRef!X73</f>
        <v>1</v>
      </c>
      <c r="C62" s="218">
        <f>Power!X73/Power!X73</f>
        <v>1</v>
      </c>
      <c r="D62" s="218">
        <f>EnergyOverRef!X73/EnergyOverRef!X73</f>
        <v>1</v>
      </c>
      <c r="E62" s="218">
        <f>SpeedupOverRef!W73/SpeedupOverRef!X73</f>
        <v>1.4272104813762037</v>
      </c>
      <c r="F62" s="218">
        <f>Power!W73/Power!X73</f>
        <v>1.831036790120637</v>
      </c>
      <c r="G62" s="218">
        <f>EnergyOverRef!W73/EnergyOverRef!X73</f>
        <v>1.2734574897567228</v>
      </c>
      <c r="H62" s="218">
        <f>SpeedupOverRef!U73/SpeedupOverRef!X73</f>
        <v>1.6983076429320361</v>
      </c>
      <c r="I62" s="218">
        <f>Power!U73/Power!X73</f>
        <v>3.1529853637287593</v>
      </c>
      <c r="J62" s="223">
        <f>EnergyOverRef!U73/EnergyOverRef!X73</f>
        <v>1.8458039351390376</v>
      </c>
      <c r="K62" s="98">
        <f t="shared" si="73"/>
        <v>1.0464779325066007</v>
      </c>
      <c r="L62" s="99">
        <f t="shared" si="74"/>
        <v>3.2264456718414083</v>
      </c>
      <c r="M62" s="100">
        <f t="shared" si="75"/>
        <v>1.2675146295604733</v>
      </c>
      <c r="T62"/>
      <c r="U62"/>
    </row>
    <row r="63" spans="1:52">
      <c r="A63" s="13" t="s">
        <v>23</v>
      </c>
      <c r="B63" s="222">
        <f>SpeedupOverRef!X74/SpeedupOverRef!X74</f>
        <v>1</v>
      </c>
      <c r="C63" s="218">
        <f>Power!X74/Power!X74</f>
        <v>1</v>
      </c>
      <c r="D63" s="218">
        <f>EnergyOverRef!X74/EnergyOverRef!X74</f>
        <v>1</v>
      </c>
      <c r="E63" s="218">
        <f>SpeedupOverRef!W74/SpeedupOverRef!X74</f>
        <v>1.4459699992793307</v>
      </c>
      <c r="F63" s="218">
        <f>Power!W74/Power!X74</f>
        <v>1.8282506724196439</v>
      </c>
      <c r="G63" s="218">
        <f>EnergyOverRef!W74/EnergyOverRef!X74</f>
        <v>1.2524303080468442</v>
      </c>
      <c r="H63" s="218">
        <f>SpeedupOverRef!U74/SpeedupOverRef!X74</f>
        <v>1.7239528340187584</v>
      </c>
      <c r="I63" s="218">
        <f>Power!U74/Power!X74</f>
        <v>3.2985389407571963</v>
      </c>
      <c r="J63" s="223">
        <f>EnergyOverRef!U74/EnergyOverRef!X74</f>
        <v>1.88164920430877</v>
      </c>
      <c r="K63" s="98">
        <f t="shared" si="73"/>
        <v>1.0849095991492381</v>
      </c>
      <c r="L63" s="99">
        <f t="shared" si="74"/>
        <v>3.4445710323459959</v>
      </c>
      <c r="M63" s="100">
        <f t="shared" si="75"/>
        <v>1.3212320470204668</v>
      </c>
      <c r="T63"/>
      <c r="U63"/>
    </row>
    <row r="64" spans="1:52" ht="26">
      <c r="A64" s="8" t="s">
        <v>172</v>
      </c>
      <c r="B64" s="222">
        <f>SpeedupOverRef!X75/SpeedupOverRef!X75</f>
        <v>1</v>
      </c>
      <c r="C64" s="218">
        <f>Power!X75/Power!X75</f>
        <v>1</v>
      </c>
      <c r="D64" s="218">
        <f>EnergyOverRef!X75/EnergyOverRef!X75</f>
        <v>1</v>
      </c>
      <c r="E64" s="218">
        <f>SpeedupOverRef!W75/SpeedupOverRef!X75</f>
        <v>1.4301736451940126</v>
      </c>
      <c r="F64" s="218">
        <f>Power!W75/Power!X75</f>
        <v>1.8115749594364696</v>
      </c>
      <c r="G64" s="218">
        <f>EnergyOverRef!W75/EnergyOverRef!X75</f>
        <v>1.2510930114871355</v>
      </c>
      <c r="H64" s="218">
        <f>SpeedupOverRef!U75/SpeedupOverRef!X75</f>
        <v>1.698028710893891</v>
      </c>
      <c r="I64" s="218">
        <f>Power!U75/Power!X75</f>
        <v>3.2835663432731659</v>
      </c>
      <c r="J64" s="223">
        <f>EnergyOverRef!U75/EnergyOverRef!X75</f>
        <v>1.895616557101693</v>
      </c>
      <c r="K64" s="98">
        <f t="shared" ref="K64:M67" si="76">(H64-B64)/(($T$5-$N$5)/$N$5)</f>
        <v>1.0460599273114084</v>
      </c>
      <c r="L64" s="99">
        <f t="shared" si="76"/>
        <v>3.4221332242854205</v>
      </c>
      <c r="M64" s="100">
        <f t="shared" si="76"/>
        <v>1.3421634038819739</v>
      </c>
      <c r="T64"/>
      <c r="U64"/>
    </row>
    <row r="65" spans="1:21" ht="26">
      <c r="A65" s="8" t="s">
        <v>302</v>
      </c>
      <c r="B65" s="222">
        <f>SpeedupOverRef!X76/SpeedupOverRef!X76</f>
        <v>1</v>
      </c>
      <c r="C65" s="218">
        <f>Power!X76/Power!X76</f>
        <v>1</v>
      </c>
      <c r="D65" s="218">
        <f>EnergyOverRef!X76/EnergyOverRef!X76</f>
        <v>1</v>
      </c>
      <c r="E65" s="218">
        <f>SpeedupOverRef!W76/SpeedupOverRef!X76</f>
        <v>1.4375035166024412</v>
      </c>
      <c r="F65" s="218">
        <f>Power!W76/Power!X76</f>
        <v>1.8253493582596372</v>
      </c>
      <c r="G65" s="218">
        <f>EnergyOverRef!W76/EnergyOverRef!X76</f>
        <v>1.2627464506507429</v>
      </c>
      <c r="H65" s="218">
        <f>SpeedupOverRef!U76/SpeedupOverRef!X76</f>
        <v>1.7213689127466145</v>
      </c>
      <c r="I65" s="218">
        <f>Power!U76/Power!X76</f>
        <v>3.1718223736860369</v>
      </c>
      <c r="J65" s="223">
        <f>EnergyOverRef!U76/EnergyOverRef!X76</f>
        <v>1.8383263885735399</v>
      </c>
      <c r="K65" s="98">
        <f t="shared" si="76"/>
        <v>1.0810373565667577</v>
      </c>
      <c r="L65" s="99">
        <f t="shared" si="76"/>
        <v>3.2546746557773854</v>
      </c>
      <c r="M65" s="100">
        <f t="shared" si="76"/>
        <v>1.2563088414679529</v>
      </c>
      <c r="T65"/>
      <c r="U65"/>
    </row>
    <row r="66" spans="1:21" ht="26">
      <c r="A66" s="8" t="s">
        <v>3</v>
      </c>
      <c r="B66" s="222">
        <f>SpeedupOverRef!X77/SpeedupOverRef!X77</f>
        <v>1</v>
      </c>
      <c r="C66" s="218">
        <f>Power!X77/Power!X77</f>
        <v>1</v>
      </c>
      <c r="D66" s="218">
        <f>EnergyOverRef!X77/EnergyOverRef!X77</f>
        <v>1</v>
      </c>
      <c r="E66" s="218">
        <f>SpeedupOverRef!W77/SpeedupOverRef!X77</f>
        <v>1.4765853614928146</v>
      </c>
      <c r="F66" s="218">
        <f>Power!W77/Power!X77</f>
        <v>1.8518556623139517</v>
      </c>
      <c r="G66" s="218">
        <f>EnergyOverRef!W77/EnergyOverRef!X77</f>
        <v>1.2541416675487402</v>
      </c>
      <c r="H66" s="218">
        <f>SpeedupOverRef!U77/SpeedupOverRef!X77</f>
        <v>1.7741971128724776</v>
      </c>
      <c r="I66" s="218">
        <f>Power!U77/Power!X77</f>
        <v>3.3197331177413343</v>
      </c>
      <c r="J66" s="223">
        <f>EnergyOverRef!U77/EnergyOverRef!X77</f>
        <v>1.8637749626194695</v>
      </c>
      <c r="K66" s="98">
        <f t="shared" si="76"/>
        <v>1.1602052508398821</v>
      </c>
      <c r="L66" s="99">
        <f t="shared" si="76"/>
        <v>3.476332446868704</v>
      </c>
      <c r="M66" s="100">
        <f t="shared" si="76"/>
        <v>1.2944458594748107</v>
      </c>
      <c r="T66"/>
      <c r="U66"/>
    </row>
    <row r="67" spans="1:21" ht="26">
      <c r="A67" s="8" t="s">
        <v>128</v>
      </c>
      <c r="B67" s="224">
        <f>SpeedupOverRef!X78/SpeedupOverRef!X78</f>
        <v>1</v>
      </c>
      <c r="C67" s="225">
        <f>Power!X78/Power!X78</f>
        <v>1</v>
      </c>
      <c r="D67" s="225">
        <f>EnergyOverRef!X78/EnergyOverRef!X78</f>
        <v>1</v>
      </c>
      <c r="E67" s="225">
        <f>SpeedupOverRef!W78/SpeedupOverRef!X78</f>
        <v>1.4062710869868764</v>
      </c>
      <c r="F67" s="225">
        <f>Power!W78/Power!X78</f>
        <v>1.8434269742552158</v>
      </c>
      <c r="G67" s="225">
        <f>EnergyOverRef!W78/EnergyOverRef!X78</f>
        <v>1.2997281209010068</v>
      </c>
      <c r="H67" s="225">
        <f>SpeedupOverRef!U78/SpeedupOverRef!X78</f>
        <v>1.6513934904830829</v>
      </c>
      <c r="I67" s="225">
        <f>Power!U78/Power!X78</f>
        <v>3.1119485605424217</v>
      </c>
      <c r="J67" s="226">
        <f>EnergyOverRef!U78/EnergyOverRef!X78</f>
        <v>1.8641438801007475</v>
      </c>
      <c r="K67" s="101">
        <f t="shared" si="76"/>
        <v>0.9761727801042257</v>
      </c>
      <c r="L67" s="102">
        <f t="shared" si="76"/>
        <v>3.1649482653762493</v>
      </c>
      <c r="M67" s="103">
        <f t="shared" si="76"/>
        <v>1.2949987160946415</v>
      </c>
      <c r="T67"/>
      <c r="U67"/>
    </row>
  </sheetData>
  <sheetCalcPr fullCalcOnLoad="1"/>
  <mergeCells count="102">
    <mergeCell ref="B19:M19"/>
    <mergeCell ref="B20:D20"/>
    <mergeCell ref="E20:G20"/>
    <mergeCell ref="H20:J20"/>
    <mergeCell ref="B37:M37"/>
    <mergeCell ref="H38:J38"/>
    <mergeCell ref="B39:D39"/>
    <mergeCell ref="E39:G39"/>
    <mergeCell ref="B38:D38"/>
    <mergeCell ref="E38:G38"/>
    <mergeCell ref="H39:J39"/>
    <mergeCell ref="B21:D21"/>
    <mergeCell ref="E21:G21"/>
    <mergeCell ref="H21:J21"/>
    <mergeCell ref="K21:M21"/>
    <mergeCell ref="N21:P21"/>
    <mergeCell ref="Q21:S21"/>
    <mergeCell ref="T21:V21"/>
    <mergeCell ref="W21:Y21"/>
    <mergeCell ref="B55:D55"/>
    <mergeCell ref="E55:G55"/>
    <mergeCell ref="H55:J55"/>
    <mergeCell ref="B53:M53"/>
    <mergeCell ref="B54:D54"/>
    <mergeCell ref="E54:G54"/>
    <mergeCell ref="H54:J54"/>
    <mergeCell ref="Y39:Z39"/>
    <mergeCell ref="O39:P39"/>
    <mergeCell ref="O36:P36"/>
    <mergeCell ref="Q39:R39"/>
    <mergeCell ref="Q36:R36"/>
    <mergeCell ref="S36:T36"/>
    <mergeCell ref="S39:T39"/>
    <mergeCell ref="U39:V39"/>
    <mergeCell ref="W36:X36"/>
    <mergeCell ref="W39:X39"/>
    <mergeCell ref="Y36:Z36"/>
    <mergeCell ref="K5:M5"/>
    <mergeCell ref="B3:M3"/>
    <mergeCell ref="N3:Y3"/>
    <mergeCell ref="N5:P5"/>
    <mergeCell ref="Q5:S5"/>
    <mergeCell ref="T5:V5"/>
    <mergeCell ref="W5:Y5"/>
    <mergeCell ref="B5:D5"/>
    <mergeCell ref="E5:G5"/>
    <mergeCell ref="H5:J5"/>
    <mergeCell ref="T4:V4"/>
    <mergeCell ref="B4:D4"/>
    <mergeCell ref="E4:G4"/>
    <mergeCell ref="H4:J4"/>
    <mergeCell ref="N4:P4"/>
    <mergeCell ref="Q4:S4"/>
    <mergeCell ref="Z3:AN3"/>
    <mergeCell ref="Z5:AB5"/>
    <mergeCell ref="AC5:AE5"/>
    <mergeCell ref="AI5:AK5"/>
    <mergeCell ref="AL5:AN5"/>
    <mergeCell ref="Z4:AB4"/>
    <mergeCell ref="AC4:AE4"/>
    <mergeCell ref="AI4:AK4"/>
    <mergeCell ref="AF4:AH4"/>
    <mergeCell ref="AF5:AH5"/>
    <mergeCell ref="N20:P20"/>
    <mergeCell ref="Q20:S20"/>
    <mergeCell ref="T20:V20"/>
    <mergeCell ref="N19:Y19"/>
    <mergeCell ref="AK36:AL36"/>
    <mergeCell ref="AK39:AL39"/>
    <mergeCell ref="AG38:AL38"/>
    <mergeCell ref="O37:AL37"/>
    <mergeCell ref="AM39:AN39"/>
    <mergeCell ref="AM36:AN36"/>
    <mergeCell ref="AE36:AF36"/>
    <mergeCell ref="AE39:AF39"/>
    <mergeCell ref="AG36:AH36"/>
    <mergeCell ref="AG39:AH39"/>
    <mergeCell ref="AI36:AJ36"/>
    <mergeCell ref="AI39:AJ39"/>
    <mergeCell ref="AA38:AF38"/>
    <mergeCell ref="AA36:AB36"/>
    <mergeCell ref="AA39:AB39"/>
    <mergeCell ref="AC36:AD36"/>
    <mergeCell ref="AC39:AD39"/>
    <mergeCell ref="O38:T38"/>
    <mergeCell ref="U38:Z38"/>
    <mergeCell ref="U36:V36"/>
    <mergeCell ref="AY39:AZ39"/>
    <mergeCell ref="AY36:AZ36"/>
    <mergeCell ref="AM37:AZ37"/>
    <mergeCell ref="AS38:AZ38"/>
    <mergeCell ref="AS36:AT36"/>
    <mergeCell ref="AU36:AV36"/>
    <mergeCell ref="AW36:AX36"/>
    <mergeCell ref="AS39:AT39"/>
    <mergeCell ref="AU39:AV39"/>
    <mergeCell ref="AW39:AX39"/>
    <mergeCell ref="AO36:AP36"/>
    <mergeCell ref="AO39:AP39"/>
    <mergeCell ref="AQ36:AR36"/>
    <mergeCell ref="AQ39:AR39"/>
    <mergeCell ref="AM38:AR38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87"/>
  <sheetViews>
    <sheetView topLeftCell="A6" workbookViewId="0"/>
  </sheetViews>
  <sheetFormatPr baseColWidth="10" defaultRowHeight="13"/>
  <cols>
    <col min="1" max="1" width="13.7109375" customWidth="1"/>
    <col min="2" max="13" width="12" customWidth="1"/>
    <col min="14" max="14" width="11.85546875" customWidth="1"/>
    <col min="18" max="18" width="17.42578125" customWidth="1"/>
  </cols>
  <sheetData>
    <row r="1" spans="1:21" s="276" customFormat="1" ht="23">
      <c r="B1" s="277" t="s">
        <v>161</v>
      </c>
    </row>
    <row r="2" spans="1:21" s="276" customFormat="1" ht="23">
      <c r="B2" s="277"/>
    </row>
    <row r="3" spans="1:21" ht="13" customHeight="1">
      <c r="B3" s="412" t="s">
        <v>370</v>
      </c>
      <c r="C3" s="413"/>
      <c r="D3" s="413"/>
      <c r="E3" s="413"/>
      <c r="F3" s="413"/>
      <c r="G3" s="414"/>
      <c r="H3" s="412" t="s">
        <v>57</v>
      </c>
      <c r="I3" s="413"/>
      <c r="J3" s="413"/>
      <c r="K3" s="413"/>
      <c r="L3" s="413"/>
      <c r="M3" s="414"/>
    </row>
    <row r="4" spans="1:21" ht="13" customHeight="1">
      <c r="B4" s="388" t="s">
        <v>35</v>
      </c>
      <c r="C4" s="383"/>
      <c r="D4" s="383"/>
      <c r="E4" s="383" t="s">
        <v>21</v>
      </c>
      <c r="F4" s="383"/>
      <c r="G4" s="384"/>
      <c r="H4" s="388" t="s">
        <v>376</v>
      </c>
      <c r="I4" s="383"/>
      <c r="J4" s="383"/>
      <c r="K4" s="415" t="s">
        <v>374</v>
      </c>
      <c r="L4" s="415"/>
      <c r="M4" s="416"/>
    </row>
    <row r="5" spans="1:21" ht="13" customHeight="1">
      <c r="B5" s="388" t="s">
        <v>58</v>
      </c>
      <c r="C5" s="383"/>
      <c r="D5" s="383"/>
      <c r="E5" s="383" t="s">
        <v>78</v>
      </c>
      <c r="F5" s="383"/>
      <c r="G5" s="384"/>
      <c r="H5" s="388" t="s">
        <v>58</v>
      </c>
      <c r="I5" s="383"/>
      <c r="J5" s="383"/>
      <c r="K5" s="383" t="s">
        <v>78</v>
      </c>
      <c r="L5" s="383"/>
      <c r="M5" s="384"/>
      <c r="O5" s="382"/>
      <c r="P5" s="382"/>
      <c r="Q5" s="382"/>
      <c r="R5" s="382"/>
      <c r="S5" s="382"/>
      <c r="T5" s="382"/>
    </row>
    <row r="6" spans="1:21">
      <c r="B6" s="144" t="s">
        <v>62</v>
      </c>
      <c r="C6" s="30" t="s">
        <v>328</v>
      </c>
      <c r="D6" s="30" t="s">
        <v>329</v>
      </c>
      <c r="E6" s="30" t="s">
        <v>327</v>
      </c>
      <c r="F6" s="30" t="s">
        <v>328</v>
      </c>
      <c r="G6" s="31" t="s">
        <v>329</v>
      </c>
      <c r="H6" s="29" t="s">
        <v>327</v>
      </c>
      <c r="I6" s="30" t="s">
        <v>328</v>
      </c>
      <c r="J6" s="30" t="s">
        <v>329</v>
      </c>
      <c r="K6" s="30" t="s">
        <v>327</v>
      </c>
      <c r="L6" s="30" t="s">
        <v>328</v>
      </c>
      <c r="M6" s="31" t="s">
        <v>329</v>
      </c>
      <c r="O6" s="143"/>
      <c r="P6" s="143"/>
      <c r="Q6" s="146"/>
      <c r="R6" s="143"/>
      <c r="S6" s="143"/>
      <c r="T6" s="146"/>
    </row>
    <row r="7" spans="1:21">
      <c r="A7" s="13" t="s">
        <v>6</v>
      </c>
      <c r="B7" s="19">
        <f>SpeedupOverRef!AD68/SpeedupOverRef!E68</f>
        <v>1.0053153758743196</v>
      </c>
      <c r="C7" s="20">
        <f>Power!AD68/Power!E68</f>
        <v>0.54747845245536864</v>
      </c>
      <c r="D7" s="20">
        <f>EnergyOverRef!AD68/EnergyOverRef!E68</f>
        <v>0.5447464426571218</v>
      </c>
      <c r="E7" s="20">
        <f>SpeedupOverRef!AK68/SpeedupOverRef!M68</f>
        <v>0.89786021057411958</v>
      </c>
      <c r="F7" s="20">
        <f>Power!AK68/Power!M68</f>
        <v>0.52637522343487364</v>
      </c>
      <c r="G7" s="21">
        <f>EnergyOverRef!AK68/EnergyOverRef!M68</f>
        <v>0.59597708288970253</v>
      </c>
      <c r="H7" s="19">
        <f>SpeedupOverRef!AC68/SpeedupOverRef!E68</f>
        <v>1.2490551342180429</v>
      </c>
      <c r="I7" s="20">
        <f>Power!AC68/Power!E68</f>
        <v>0.7899512973597681</v>
      </c>
      <c r="J7" s="20">
        <f>EnergyOverRef!AC68/EnergyOverRef!E68</f>
        <v>0.64518783546588843</v>
      </c>
      <c r="K7" s="20">
        <f>SpeedupOverRef!AI68/SpeedupOverRef!M68</f>
        <v>1.1378627273632806</v>
      </c>
      <c r="L7" s="20">
        <f>Power!AI68/Power!M68</f>
        <v>0.77432462239392219</v>
      </c>
      <c r="M7" s="21">
        <f>EnergyOverRef!AI68/EnergyOverRef!M68</f>
        <v>0.68706344974467704</v>
      </c>
      <c r="O7" s="23"/>
      <c r="P7" s="23"/>
      <c r="Q7" s="23"/>
      <c r="R7" s="23"/>
      <c r="S7" s="23"/>
      <c r="T7" s="23"/>
    </row>
    <row r="8" spans="1:21">
      <c r="A8" s="6" t="s">
        <v>73</v>
      </c>
      <c r="B8" s="234">
        <f>SpeedupOverRef!AD69/SpeedupOverRef!E69</f>
        <v>1.0088799918074753</v>
      </c>
      <c r="C8" s="233">
        <f>Power!AD69/Power!E69</f>
        <v>0.54686375196494652</v>
      </c>
      <c r="D8" s="233">
        <f>EnergyOverRef!AD69/EnergyOverRef!E69</f>
        <v>0.54233316144215149</v>
      </c>
      <c r="E8" s="233">
        <f>SpeedupOverRef!AK69/SpeedupOverRef!M69</f>
        <v>0.87700972164988811</v>
      </c>
      <c r="F8" s="233">
        <f>Power!AK69/Power!M69</f>
        <v>0.5287569080353105</v>
      </c>
      <c r="G8" s="235">
        <f>EnergyOverRef!AK69/EnergyOverRef!M69</f>
        <v>0.60823851887476776</v>
      </c>
      <c r="H8" s="234">
        <f>SpeedupOverRef!AC69/SpeedupOverRef!E69</f>
        <v>1.2469637964145897</v>
      </c>
      <c r="I8" s="233">
        <f>Power!AC69/Power!E69</f>
        <v>0.78721443234468913</v>
      </c>
      <c r="J8" s="233">
        <f>EnergyOverRef!AC69/EnergyOverRef!E69</f>
        <v>0.63977881153396021</v>
      </c>
      <c r="K8" s="233">
        <f>SpeedupOverRef!AI69/SpeedupOverRef!M69</f>
        <v>1.1138122496996845</v>
      </c>
      <c r="L8" s="233">
        <f>Power!AI69/Power!M69</f>
        <v>0.77344888827903646</v>
      </c>
      <c r="M8" s="235">
        <f>EnergyOverRef!AI69/EnergyOverRef!M69</f>
        <v>0.69473351539425665</v>
      </c>
      <c r="O8" s="23"/>
      <c r="P8" s="23"/>
      <c r="Q8" s="23"/>
      <c r="R8" s="23"/>
      <c r="S8" s="23"/>
      <c r="T8" s="23"/>
      <c r="U8" s="145"/>
    </row>
    <row r="9" spans="1:21">
      <c r="A9" s="6" t="s">
        <v>393</v>
      </c>
      <c r="B9" s="234">
        <f>SpeedupOverRef!AD70/SpeedupOverRef!E70</f>
        <v>1.0154795524886679</v>
      </c>
      <c r="C9" s="233">
        <f>Power!AD70/Power!E70</f>
        <v>0.5488984079475856</v>
      </c>
      <c r="D9" s="233">
        <f>EnergyOverRef!AD70/EnergyOverRef!E70</f>
        <v>0.54092217278684451</v>
      </c>
      <c r="E9" s="233">
        <f>SpeedupOverRef!AK70/SpeedupOverRef!M70</f>
        <v>0.87541909488204972</v>
      </c>
      <c r="F9" s="233">
        <f>Power!AK70/Power!M70</f>
        <v>0.53045152460502121</v>
      </c>
      <c r="G9" s="235">
        <f>EnergyOverRef!AK70/EnergyOverRef!M70</f>
        <v>0.61143751309672478</v>
      </c>
      <c r="H9" s="234">
        <f>SpeedupOverRef!AC70/SpeedupOverRef!E70</f>
        <v>1.2484333133221306</v>
      </c>
      <c r="I9" s="233">
        <f>Power!AC70/Power!E70</f>
        <v>0.78801528003136356</v>
      </c>
      <c r="J9" s="233">
        <f>EnergyOverRef!AC70/EnergyOverRef!E70</f>
        <v>0.63911335270056824</v>
      </c>
      <c r="K9" s="233">
        <f>SpeedupOverRef!AI70/SpeedupOverRef!M70</f>
        <v>1.1119050336261256</v>
      </c>
      <c r="L9" s="233">
        <f>Power!AI70/Power!M70</f>
        <v>0.77281241725732441</v>
      </c>
      <c r="M9" s="235">
        <f>EnergyOverRef!AI70/EnergyOverRef!M70</f>
        <v>0.69527537553339891</v>
      </c>
      <c r="O9" s="23"/>
      <c r="P9" s="23"/>
      <c r="Q9" s="23"/>
      <c r="R9" s="23"/>
      <c r="S9" s="23"/>
      <c r="T9" s="23"/>
      <c r="U9" s="145"/>
    </row>
    <row r="10" spans="1:21">
      <c r="A10" s="13" t="s">
        <v>9</v>
      </c>
      <c r="B10" s="234">
        <f>SpeedupOverRef!AD71/SpeedupOverRef!E71</f>
        <v>0.98163889430977758</v>
      </c>
      <c r="C10" s="233">
        <f>Power!AD71/Power!E71</f>
        <v>0.53893371294171977</v>
      </c>
      <c r="D10" s="233">
        <f>EnergyOverRef!AD71/EnergyOverRef!E71</f>
        <v>0.54808300528971665</v>
      </c>
      <c r="E10" s="233">
        <f>SpeedupOverRef!AK71/SpeedupOverRef!M71</f>
        <v>0.88380415489748221</v>
      </c>
      <c r="F10" s="233">
        <f>Power!AK71/Power!M71</f>
        <v>0.52241262192404603</v>
      </c>
      <c r="G10" s="235">
        <f>EnergyOverRef!AK71/EnergyOverRef!M71</f>
        <v>0.59619055121545339</v>
      </c>
      <c r="H10" s="234">
        <f>SpeedupOverRef!AC71/SpeedupOverRef!E71</f>
        <v>1.2408980512405339</v>
      </c>
      <c r="I10" s="233">
        <f>Power!AC71/Power!E71</f>
        <v>0.78409314134454977</v>
      </c>
      <c r="J10" s="233">
        <f>EnergyOverRef!AC71/EnergyOverRef!E71</f>
        <v>0.64249058697212391</v>
      </c>
      <c r="K10" s="233">
        <f>SpeedupOverRef!AI71/SpeedupOverRef!M71</f>
        <v>1.1219590082998445</v>
      </c>
      <c r="L10" s="233">
        <f>Power!AI71/Power!M71</f>
        <v>0.77583170120288325</v>
      </c>
      <c r="M10" s="235">
        <f>EnergyOverRef!AI71/EnergyOverRef!M71</f>
        <v>0.69269277603078683</v>
      </c>
      <c r="O10" s="23"/>
      <c r="P10" s="23"/>
      <c r="Q10" s="23"/>
      <c r="R10" s="23"/>
      <c r="S10" s="23"/>
      <c r="T10" s="23"/>
      <c r="U10" s="145"/>
    </row>
    <row r="11" spans="1:21">
      <c r="A11" s="13" t="s">
        <v>10</v>
      </c>
      <c r="B11" s="234">
        <f>SpeedupOverRef!AD72/SpeedupOverRef!E72</f>
        <v>1.0354800923017109</v>
      </c>
      <c r="C11" s="233">
        <f>Power!AD72/Power!E72</f>
        <v>0.55536127835110149</v>
      </c>
      <c r="D11" s="233">
        <f>EnergyOverRef!AD72/EnergyOverRef!E72</f>
        <v>0.53660227353569978</v>
      </c>
      <c r="E11" s="233">
        <f>SpeedupOverRef!AK72/SpeedupOverRef!M72</f>
        <v>0.87072366031754467</v>
      </c>
      <c r="F11" s="233">
        <f>Power!AK72/Power!M72</f>
        <v>0.53602789518612237</v>
      </c>
      <c r="G11" s="235">
        <f>EnergyOverRef!AK72/EnergyOverRef!M72</f>
        <v>0.62190788797814134</v>
      </c>
      <c r="H11" s="234">
        <f>SpeedupOverRef!AC72/SpeedupOverRef!E72</f>
        <v>1.2528868114919354</v>
      </c>
      <c r="I11" s="233">
        <f>Power!AC72/Power!E72</f>
        <v>0.79055908834888611</v>
      </c>
      <c r="J11" s="233">
        <f>EnergyOverRef!AC72/EnergyOverRef!E72</f>
        <v>0.63707597620910783</v>
      </c>
      <c r="K11" s="233">
        <f>SpeedupOverRef!AI72/SpeedupOverRef!M72</f>
        <v>1.1062750464695938</v>
      </c>
      <c r="L11" s="233">
        <f>Power!AI72/Power!M72</f>
        <v>0.77071802118883426</v>
      </c>
      <c r="M11" s="235">
        <f>EnergyOverRef!AI72/EnergyOverRef!M72</f>
        <v>0.69704889508250512</v>
      </c>
      <c r="O11" s="23"/>
      <c r="P11" s="23"/>
      <c r="Q11" s="23"/>
      <c r="R11" s="23"/>
      <c r="S11" s="23"/>
      <c r="T11" s="23"/>
      <c r="U11" s="145"/>
    </row>
    <row r="12" spans="1:21">
      <c r="A12" s="13" t="s">
        <v>11</v>
      </c>
      <c r="B12" s="234">
        <f>SpeedupOverRef!AD73/SpeedupOverRef!E73</f>
        <v>1.0276316729381711</v>
      </c>
      <c r="C12" s="233">
        <f>Power!AD73/Power!E73</f>
        <v>0.55365078910340759</v>
      </c>
      <c r="D12" s="233">
        <f>EnergyOverRef!AD73/EnergyOverRef!E73</f>
        <v>0.53910401151927856</v>
      </c>
      <c r="E12" s="233">
        <f>SpeedupOverRef!AK73/SpeedupOverRef!M73</f>
        <v>0.93299803712071194</v>
      </c>
      <c r="F12" s="233">
        <f>Power!AK73/Power!M73</f>
        <v>0.52260666808200562</v>
      </c>
      <c r="G12" s="235">
        <f>EnergyOverRef!AK73/EnergyOverRef!M73</f>
        <v>0.56831425225647869</v>
      </c>
      <c r="H12" s="234">
        <f>SpeedupOverRef!AC73/SpeedupOverRef!E73</f>
        <v>1.2810498562565131</v>
      </c>
      <c r="I12" s="233">
        <f>Power!AC73/Power!E73</f>
        <v>0.79528999268136102</v>
      </c>
      <c r="J12" s="233">
        <f>EnergyOverRef!AC73/EnergyOverRef!E73</f>
        <v>0.63537522868555862</v>
      </c>
      <c r="K12" s="233">
        <f>SpeedupOverRef!AI73/SpeedupOverRef!M73</f>
        <v>1.1858106723316706</v>
      </c>
      <c r="L12" s="233">
        <f>Power!AI73/Power!M73</f>
        <v>0.77600465340662406</v>
      </c>
      <c r="M12" s="235">
        <f>EnergyOverRef!AI73/EnergyOverRef!M73</f>
        <v>0.66705486357687338</v>
      </c>
      <c r="O12" s="23"/>
      <c r="P12" s="23"/>
      <c r="Q12" s="23"/>
      <c r="R12" s="23"/>
      <c r="S12" s="23"/>
      <c r="T12" s="23"/>
      <c r="U12" s="145"/>
    </row>
    <row r="13" spans="1:21">
      <c r="A13" s="13" t="s">
        <v>23</v>
      </c>
      <c r="B13" s="234">
        <f>SpeedupOverRef!AD74/SpeedupOverRef!E74</f>
        <v>1.011007590329174</v>
      </c>
      <c r="C13" s="233">
        <f>Power!AD74/Power!E74</f>
        <v>0.54706777941569795</v>
      </c>
      <c r="D13" s="233">
        <f>EnergyOverRef!AD74/EnergyOverRef!E74</f>
        <v>0.54152562920308511</v>
      </c>
      <c r="E13" s="233">
        <f>SpeedupOverRef!AK74/SpeedupOverRef!M74</f>
        <v>0.8502531316116626</v>
      </c>
      <c r="F13" s="233">
        <f>Power!AK74/Power!M74</f>
        <v>0.53420571038462439</v>
      </c>
      <c r="G13" s="235">
        <f>EnergyOverRef!AK74/EnergyOverRef!M74</f>
        <v>0.62595238388260344</v>
      </c>
      <c r="H13" s="234">
        <f>SpeedupOverRef!AC74/SpeedupOverRef!E74</f>
        <v>1.2364304742799923</v>
      </c>
      <c r="I13" s="233">
        <f>Power!AC74/Power!E74</f>
        <v>0.78521304340477172</v>
      </c>
      <c r="J13" s="233">
        <f>EnergyOverRef!AC74/EnergyOverRef!E74</f>
        <v>0.64035405393087197</v>
      </c>
      <c r="K13" s="233">
        <f>SpeedupOverRef!AI74/SpeedupOverRef!M74</f>
        <v>1.0796031795658518</v>
      </c>
      <c r="L13" s="233">
        <f>Power!AI74/Power!M74</f>
        <v>0.77128476056638606</v>
      </c>
      <c r="M13" s="235">
        <f>EnergyOverRef!AI74/EnergyOverRef!M74</f>
        <v>0.70477412578045906</v>
      </c>
      <c r="O13" s="23"/>
      <c r="P13" s="23"/>
      <c r="Q13" s="23"/>
      <c r="R13" s="23"/>
      <c r="S13" s="23"/>
      <c r="T13" s="23"/>
      <c r="U13" s="145"/>
    </row>
    <row r="14" spans="1:21" ht="26">
      <c r="A14" s="8" t="s">
        <v>172</v>
      </c>
      <c r="B14" s="234">
        <f>SpeedupOverRef!AD75/SpeedupOverRef!E75</f>
        <v>1.0212167428781986</v>
      </c>
      <c r="C14" s="233">
        <f>Power!AD75/Power!E75</f>
        <v>0.55260479852964395</v>
      </c>
      <c r="D14" s="233">
        <f>EnergyOverRef!AD75/EnergyOverRef!E75</f>
        <v>0.54138810984096097</v>
      </c>
      <c r="E14" s="233">
        <f>SpeedupOverRef!AK75/SpeedupOverRef!M75</f>
        <v>0.84153235204925081</v>
      </c>
      <c r="F14" s="233">
        <f>Power!AK75/Power!M75</f>
        <v>0.54348638263986748</v>
      </c>
      <c r="G14" s="235">
        <f>EnergyOverRef!AK75/EnergyOverRef!M75</f>
        <v>0.6439976033670195</v>
      </c>
      <c r="H14" s="234">
        <f>SpeedupOverRef!AC75/SpeedupOverRef!E75</f>
        <v>1.2254230756784876</v>
      </c>
      <c r="I14" s="233">
        <f>Power!AC75/Power!E75</f>
        <v>0.78819701104154161</v>
      </c>
      <c r="J14" s="233">
        <f>EnergyOverRef!AC75/EnergyOverRef!E75</f>
        <v>0.64854924511216683</v>
      </c>
      <c r="K14" s="233">
        <f>SpeedupOverRef!AI75/SpeedupOverRef!M75</f>
        <v>1.0641157727277484</v>
      </c>
      <c r="L14" s="233">
        <f>Power!AI75/Power!M75</f>
        <v>0.7675324894565102</v>
      </c>
      <c r="M14" s="235">
        <f>EnergyOverRef!AI75/EnergyOverRef!M75</f>
        <v>0.71121059205334825</v>
      </c>
      <c r="O14" s="23"/>
      <c r="P14" s="23"/>
      <c r="Q14" s="23"/>
      <c r="R14" s="23"/>
      <c r="S14" s="23"/>
      <c r="T14" s="23"/>
      <c r="U14" s="145"/>
    </row>
    <row r="15" spans="1:21" ht="26">
      <c r="A15" s="8" t="s">
        <v>302</v>
      </c>
      <c r="B15" s="234">
        <f>SpeedupOverRef!AD76/SpeedupOverRef!E76</f>
        <v>1.0692624541354736</v>
      </c>
      <c r="C15" s="233">
        <f>Power!AD76/Power!E76</f>
        <v>0.56154603316425433</v>
      </c>
      <c r="D15" s="233">
        <f>EnergyOverRef!AD76/EnergyOverRef!E76</f>
        <v>0.52362864384439112</v>
      </c>
      <c r="E15" s="233">
        <f>SpeedupOverRef!AK76/SpeedupOverRef!M76</f>
        <v>0.93027365256460226</v>
      </c>
      <c r="F15" s="233">
        <f>Power!AK76/Power!M76</f>
        <v>0.5236229381971359</v>
      </c>
      <c r="G15" s="235">
        <f>EnergyOverRef!AK76/EnergyOverRef!M76</f>
        <v>0.56846782451173528</v>
      </c>
      <c r="H15" s="234">
        <f>SpeedupOverRef!AC76/SpeedupOverRef!E76</f>
        <v>1.3179339356286663</v>
      </c>
      <c r="I15" s="233">
        <f>Power!AC76/Power!E76</f>
        <v>0.7958589163693619</v>
      </c>
      <c r="J15" s="233">
        <f>EnergyOverRef!AC76/EnergyOverRef!E76</f>
        <v>0.60597379623411496</v>
      </c>
      <c r="K15" s="233">
        <f>SpeedupOverRef!AI76/SpeedupOverRef!M76</f>
        <v>1.1922795653967353</v>
      </c>
      <c r="L15" s="233">
        <f>Power!AI76/Power!M76</f>
        <v>0.7760161978461797</v>
      </c>
      <c r="M15" s="235">
        <f>EnergyOverRef!AI76/EnergyOverRef!M76</f>
        <v>0.66278851772631209</v>
      </c>
      <c r="O15" s="23"/>
      <c r="P15" s="23"/>
      <c r="Q15" s="23"/>
      <c r="R15" s="23"/>
      <c r="S15" s="23"/>
      <c r="T15" s="23"/>
      <c r="U15" s="145"/>
    </row>
    <row r="16" spans="1:21" ht="26">
      <c r="A16" s="8" t="s">
        <v>3</v>
      </c>
      <c r="B16" s="234">
        <f>SpeedupOverRef!AD77/SpeedupOverRef!E77</f>
        <v>0.9953990289993323</v>
      </c>
      <c r="C16" s="233">
        <f>Power!AD77/Power!E77</f>
        <v>0.53938350028460924</v>
      </c>
      <c r="D16" s="233">
        <f>EnergyOverRef!AD77/EnergyOverRef!E77</f>
        <v>0.54173791996077036</v>
      </c>
      <c r="E16" s="233">
        <f>SpeedupOverRef!AK77/SpeedupOverRef!M77</f>
        <v>0.86437242810553383</v>
      </c>
      <c r="F16" s="233">
        <f>Power!AK77/Power!M77</f>
        <v>0.52308075959049072</v>
      </c>
      <c r="G16" s="235">
        <f>EnergyOverRef!AK77/EnergyOverRef!M77</f>
        <v>0.60292355098020356</v>
      </c>
      <c r="H16" s="234">
        <f>SpeedupOverRef!AC77/SpeedupOverRef!E77</f>
        <v>1.2532594574231632</v>
      </c>
      <c r="I16" s="233">
        <f>Power!AC77/Power!E77</f>
        <v>0.78107189096025165</v>
      </c>
      <c r="J16" s="233">
        <f>EnergyOverRef!AC77/EnergyOverRef!E77</f>
        <v>0.62770301106400672</v>
      </c>
      <c r="K16" s="233">
        <f>SpeedupOverRef!AI77/SpeedupOverRef!M77</f>
        <v>1.104677920591403</v>
      </c>
      <c r="L16" s="233">
        <f>Power!AI77/Power!M77</f>
        <v>0.77578269243118503</v>
      </c>
      <c r="M16" s="235">
        <f>EnergyOverRef!AI77/EnergyOverRef!M77</f>
        <v>0.69656007737787162</v>
      </c>
      <c r="O16" s="23"/>
      <c r="P16" s="23"/>
      <c r="Q16" s="23"/>
      <c r="R16" s="23"/>
      <c r="S16" s="23"/>
      <c r="T16" s="23"/>
      <c r="U16" s="145"/>
    </row>
    <row r="17" spans="1:21" ht="26">
      <c r="A17" s="8" t="s">
        <v>128</v>
      </c>
      <c r="B17" s="236">
        <f>SpeedupOverRef!AD78/SpeedupOverRef!E78</f>
        <v>0.933376554392915</v>
      </c>
      <c r="C17" s="237">
        <f>Power!AD78/Power!E78</f>
        <v>0.53744068462490913</v>
      </c>
      <c r="D17" s="237">
        <f>EnergyOverRef!AD78/EnergyOverRef!E78</f>
        <v>0.57117192505909242</v>
      </c>
      <c r="E17" s="237">
        <f>SpeedupOverRef!AK78/SpeedupOverRef!M78</f>
        <v>0.93915730279227072</v>
      </c>
      <c r="F17" s="237">
        <f>Power!AK78/Power!M78</f>
        <v>0.52039696794223955</v>
      </c>
      <c r="G17" s="238">
        <f>EnergyOverRef!AK78/EnergyOverRef!M78</f>
        <v>0.56797476044478257</v>
      </c>
      <c r="H17" s="236">
        <f>SpeedupOverRef!AC78/SpeedupOverRef!E78</f>
        <v>1.1975416161113548</v>
      </c>
      <c r="I17" s="237">
        <f>Power!AC78/Power!E78</f>
        <v>0.79412190815456052</v>
      </c>
      <c r="J17" s="237">
        <f>EnergyOverRef!AC78/EnergyOverRef!E78</f>
        <v>0.69630060465123367</v>
      </c>
      <c r="K17" s="237">
        <f>SpeedupOverRef!AI78/SpeedupOverRef!M78</f>
        <v>1.1711858533430006</v>
      </c>
      <c r="L17" s="237">
        <f>Power!AI78/Power!M78</f>
        <v>0.77597955205874514</v>
      </c>
      <c r="M17" s="238">
        <f>EnergyOverRef!AI78/EnergyOverRef!M78</f>
        <v>0.67648618617944523</v>
      </c>
      <c r="O17" s="23"/>
      <c r="P17" s="23"/>
      <c r="Q17" s="23"/>
      <c r="R17" s="23"/>
      <c r="S17" s="23"/>
      <c r="T17" s="23"/>
      <c r="U17" s="145"/>
    </row>
    <row r="18" spans="1:21">
      <c r="A18" s="8"/>
      <c r="B18" s="28"/>
      <c r="C18" s="28"/>
      <c r="D18" s="28"/>
      <c r="E18" s="23"/>
      <c r="F18" s="23"/>
      <c r="G18" s="23"/>
      <c r="H18" s="23"/>
      <c r="I18" s="23"/>
      <c r="J18" s="23"/>
      <c r="K18" s="23"/>
      <c r="L18" s="23"/>
      <c r="M18" s="23"/>
    </row>
    <row r="19" spans="1:21">
      <c r="A19" s="8"/>
      <c r="B19" s="28"/>
      <c r="C19" s="28"/>
      <c r="D19" s="28"/>
      <c r="E19" s="23"/>
      <c r="F19" s="23"/>
      <c r="G19" s="23"/>
      <c r="H19" s="23"/>
      <c r="I19" s="23"/>
      <c r="J19" s="23"/>
      <c r="K19" s="23"/>
      <c r="L19" s="23"/>
      <c r="M19" s="23"/>
    </row>
    <row r="20" spans="1:21">
      <c r="A20" s="8"/>
      <c r="B20" s="28"/>
      <c r="C20" s="28"/>
      <c r="D20" s="28"/>
      <c r="E20" s="23"/>
      <c r="F20" s="23"/>
      <c r="G20" s="23"/>
      <c r="H20" s="23"/>
      <c r="I20" s="23"/>
      <c r="J20" s="23"/>
      <c r="K20" s="23"/>
      <c r="L20" s="23"/>
      <c r="M20" s="23"/>
    </row>
    <row r="21" spans="1:21">
      <c r="A21" s="8"/>
      <c r="B21" s="28"/>
      <c r="C21" s="28"/>
      <c r="D21" s="28"/>
      <c r="E21" s="23"/>
      <c r="F21" s="23"/>
      <c r="G21" s="23"/>
      <c r="H21" s="23"/>
      <c r="I21" s="23"/>
      <c r="J21" s="23"/>
      <c r="K21" s="23"/>
      <c r="L21" s="23"/>
      <c r="M21" s="23"/>
    </row>
    <row r="22" spans="1:21">
      <c r="A22" s="8"/>
      <c r="B22" s="28"/>
      <c r="C22" s="28"/>
      <c r="D22" s="28"/>
      <c r="E22" s="23"/>
      <c r="F22" s="23"/>
      <c r="G22" s="23"/>
      <c r="H22" s="23"/>
      <c r="I22" s="23"/>
      <c r="J22" s="23"/>
      <c r="K22" s="23"/>
      <c r="L22" s="23"/>
      <c r="M22" s="23"/>
    </row>
    <row r="23" spans="1:21">
      <c r="A23" s="8"/>
      <c r="B23" s="28"/>
      <c r="C23" s="28"/>
      <c r="D23" s="28"/>
      <c r="E23" s="23"/>
      <c r="F23" s="23"/>
      <c r="G23" s="23"/>
      <c r="H23" s="23"/>
      <c r="I23" s="23"/>
      <c r="J23" s="23"/>
      <c r="K23" s="23"/>
      <c r="L23" s="23"/>
      <c r="M23" s="23"/>
      <c r="P23" s="145" t="s">
        <v>63</v>
      </c>
    </row>
    <row r="24" spans="1:21">
      <c r="A24" s="8"/>
      <c r="B24" s="28"/>
      <c r="C24" s="28"/>
      <c r="D24" s="28"/>
      <c r="E24" s="23"/>
      <c r="F24" s="23"/>
      <c r="G24" s="23"/>
      <c r="H24" s="23"/>
      <c r="I24" s="23"/>
      <c r="J24" s="23"/>
      <c r="K24" s="23"/>
      <c r="L24" s="23"/>
      <c r="M24" s="23"/>
    </row>
    <row r="25" spans="1:21">
      <c r="A25" s="8"/>
      <c r="B25" s="28"/>
      <c r="C25" s="28"/>
      <c r="D25" s="28"/>
      <c r="E25" s="23"/>
      <c r="F25" s="23"/>
      <c r="G25" s="23"/>
      <c r="H25" s="23"/>
      <c r="I25" s="23"/>
      <c r="J25" s="23"/>
      <c r="K25" s="23"/>
      <c r="L25" s="23"/>
      <c r="M25" s="23"/>
    </row>
    <row r="26" spans="1:21">
      <c r="A26" s="8"/>
      <c r="B26" s="28"/>
      <c r="C26" s="28"/>
      <c r="D26" s="28"/>
      <c r="E26" s="23"/>
      <c r="F26" s="23"/>
      <c r="G26" s="23"/>
      <c r="H26" s="23"/>
      <c r="I26" s="23"/>
      <c r="J26" s="23"/>
      <c r="K26" s="23"/>
      <c r="L26" s="23"/>
      <c r="M26" s="23"/>
    </row>
    <row r="27" spans="1:21">
      <c r="A27" s="8"/>
      <c r="B27" s="28"/>
      <c r="C27" s="28"/>
      <c r="D27" s="28"/>
      <c r="E27" s="23"/>
      <c r="F27" s="23"/>
      <c r="G27" s="23"/>
      <c r="H27" s="23"/>
      <c r="I27" s="23"/>
      <c r="J27" s="23"/>
      <c r="K27" s="23"/>
      <c r="L27" s="23"/>
      <c r="M27" s="23"/>
    </row>
    <row r="28" spans="1:21">
      <c r="A28" s="8"/>
      <c r="B28" s="28"/>
      <c r="C28" s="28"/>
      <c r="D28" s="28"/>
      <c r="E28" s="23"/>
      <c r="F28" s="23"/>
      <c r="G28" s="23"/>
      <c r="H28" s="23"/>
      <c r="I28" s="23"/>
      <c r="J28" s="23"/>
      <c r="K28" s="23"/>
      <c r="L28" s="23"/>
      <c r="M28" s="23"/>
    </row>
    <row r="29" spans="1:21">
      <c r="A29" s="8"/>
      <c r="B29" s="28"/>
      <c r="C29" s="28"/>
      <c r="D29" s="28"/>
      <c r="E29" s="23"/>
      <c r="F29" s="23"/>
      <c r="G29" s="23"/>
      <c r="H29" s="23"/>
      <c r="I29" s="23"/>
      <c r="J29" s="23"/>
      <c r="K29" s="23"/>
      <c r="L29" s="23"/>
      <c r="M29" s="23"/>
    </row>
    <row r="30" spans="1:21">
      <c r="A30" s="8"/>
      <c r="B30" s="28"/>
      <c r="C30" s="28"/>
      <c r="D30" s="28"/>
      <c r="E30" s="23"/>
      <c r="F30" s="23"/>
      <c r="G30" s="23"/>
      <c r="H30" s="23"/>
      <c r="I30" s="23"/>
      <c r="J30" s="23"/>
      <c r="K30" s="23"/>
      <c r="L30" s="23"/>
      <c r="M30" s="23"/>
    </row>
    <row r="31" spans="1:21">
      <c r="A31" s="8"/>
      <c r="B31" s="28"/>
      <c r="C31" s="28"/>
      <c r="D31" s="28"/>
      <c r="E31" s="23"/>
      <c r="F31" s="23"/>
      <c r="G31" s="23"/>
      <c r="H31" s="23"/>
      <c r="I31" s="23"/>
      <c r="J31" s="23"/>
      <c r="K31" s="23"/>
      <c r="L31" s="23"/>
      <c r="M31" s="23"/>
    </row>
    <row r="32" spans="1:21">
      <c r="A32" s="8"/>
      <c r="B32" s="28"/>
      <c r="C32" s="28"/>
      <c r="D32" s="28"/>
      <c r="E32" s="23"/>
      <c r="F32" s="23"/>
      <c r="G32" s="23"/>
      <c r="H32" s="23"/>
      <c r="I32" s="23"/>
      <c r="J32" s="23"/>
      <c r="K32" s="23"/>
      <c r="L32" s="23"/>
      <c r="M32" s="23"/>
    </row>
    <row r="33" spans="1:13">
      <c r="A33" s="8"/>
      <c r="B33" s="28"/>
      <c r="C33" s="28"/>
      <c r="D33" s="28"/>
      <c r="E33" s="23"/>
      <c r="F33" s="23"/>
      <c r="G33" s="23"/>
      <c r="H33" s="23"/>
      <c r="I33" s="23"/>
      <c r="J33" s="23"/>
      <c r="K33" s="23"/>
      <c r="L33" s="23"/>
      <c r="M33" s="23"/>
    </row>
    <row r="34" spans="1:13">
      <c r="A34" s="8"/>
      <c r="B34" s="28"/>
      <c r="C34" s="28"/>
      <c r="D34" s="28"/>
      <c r="E34" s="23"/>
      <c r="F34" s="23"/>
      <c r="G34" s="23"/>
      <c r="H34" s="23"/>
      <c r="I34" s="23"/>
      <c r="J34" s="23"/>
      <c r="K34" s="23"/>
      <c r="L34" s="23"/>
      <c r="M34" s="23"/>
    </row>
    <row r="35" spans="1:13">
      <c r="A35" s="8"/>
      <c r="B35" s="28"/>
      <c r="C35" s="28"/>
      <c r="D35" s="28"/>
      <c r="E35" s="23"/>
      <c r="F35" s="23"/>
      <c r="G35" s="23"/>
      <c r="H35" s="23"/>
      <c r="I35" s="23"/>
      <c r="J35" s="23"/>
      <c r="K35" s="23"/>
      <c r="L35" s="23"/>
      <c r="M35" s="23"/>
    </row>
    <row r="70" spans="2:18">
      <c r="B70" s="8"/>
      <c r="C70" s="8"/>
      <c r="F70" s="8"/>
      <c r="G70" s="8"/>
      <c r="H70" s="8"/>
      <c r="I70" s="8"/>
      <c r="J70" s="8"/>
      <c r="K70" s="8"/>
      <c r="M70" s="8"/>
      <c r="N70" s="8"/>
      <c r="O70" s="8"/>
      <c r="P70" s="8"/>
      <c r="Q70" s="8"/>
      <c r="R70" s="8"/>
    </row>
    <row r="71" spans="2:18">
      <c r="B71" s="11"/>
      <c r="C71" s="11"/>
      <c r="G71" s="11"/>
      <c r="I71" s="11"/>
      <c r="J71" s="11"/>
      <c r="K71" s="11"/>
      <c r="N71" s="11"/>
      <c r="O71" s="11"/>
      <c r="P71" s="11"/>
      <c r="Q71" s="11"/>
    </row>
    <row r="72" spans="2:18">
      <c r="B72" s="11"/>
      <c r="C72" s="11"/>
      <c r="G72" s="11"/>
      <c r="I72" s="11"/>
      <c r="J72" s="11"/>
      <c r="K72" s="11"/>
      <c r="N72" s="11"/>
      <c r="O72" s="11"/>
      <c r="P72" s="11"/>
      <c r="Q72" s="11"/>
    </row>
    <row r="73" spans="2:18">
      <c r="B73" s="11"/>
      <c r="C73" s="11"/>
      <c r="G73" s="11"/>
      <c r="I73" s="11"/>
      <c r="J73" s="11"/>
      <c r="N73" s="11"/>
      <c r="O73" s="11"/>
      <c r="P73" s="11"/>
      <c r="Q73" s="11"/>
    </row>
    <row r="74" spans="2:18">
      <c r="G74" s="11"/>
      <c r="I74" s="11"/>
      <c r="J74" s="11"/>
      <c r="N74" s="11"/>
      <c r="O74" s="11"/>
      <c r="P74" s="11"/>
      <c r="Q74" s="11"/>
    </row>
    <row r="75" spans="2:18">
      <c r="B75" s="8"/>
      <c r="C75" s="12"/>
      <c r="G75" s="11"/>
      <c r="I75" s="11"/>
      <c r="J75" s="11"/>
      <c r="N75" s="11"/>
      <c r="O75" s="11"/>
      <c r="P75" s="11"/>
      <c r="Q75" s="11"/>
    </row>
    <row r="76" spans="2:18">
      <c r="B76" s="11"/>
      <c r="C76" s="11"/>
      <c r="G76" s="11"/>
      <c r="I76" s="11"/>
      <c r="J76" s="11"/>
      <c r="N76" s="11"/>
      <c r="O76" s="11"/>
      <c r="P76" s="11"/>
      <c r="Q76" s="11"/>
    </row>
    <row r="77" spans="2:18">
      <c r="B77" s="11"/>
      <c r="C77" s="11"/>
      <c r="G77" s="11"/>
      <c r="I77" s="11"/>
      <c r="J77" s="11"/>
      <c r="N77" s="11"/>
      <c r="O77" s="11"/>
      <c r="P77" s="11"/>
      <c r="Q77" s="11"/>
    </row>
    <row r="78" spans="2:18">
      <c r="B78" s="11"/>
      <c r="C78" s="11"/>
    </row>
    <row r="80" spans="2:18">
      <c r="F80" s="8"/>
      <c r="G80" s="8"/>
      <c r="H80" s="8"/>
      <c r="I80" s="8"/>
      <c r="J80" s="8"/>
      <c r="K80" s="8"/>
      <c r="M80" s="8"/>
      <c r="R80" s="8"/>
    </row>
    <row r="81" spans="7:17">
      <c r="G81" s="11"/>
      <c r="I81" s="11"/>
      <c r="J81" s="11"/>
      <c r="O81" s="11"/>
      <c r="P81" s="11"/>
      <c r="Q81" s="11"/>
    </row>
    <row r="82" spans="7:17">
      <c r="G82" s="11"/>
      <c r="I82" s="11"/>
      <c r="J82" s="11"/>
      <c r="O82" s="11"/>
      <c r="P82" s="11"/>
      <c r="Q82" s="11"/>
    </row>
    <row r="83" spans="7:17">
      <c r="G83" s="11"/>
      <c r="I83" s="11"/>
      <c r="J83" s="11"/>
      <c r="O83" s="11"/>
      <c r="P83" s="11"/>
      <c r="Q83" s="11"/>
    </row>
    <row r="84" spans="7:17">
      <c r="G84" s="11"/>
      <c r="I84" s="11"/>
      <c r="J84" s="11"/>
      <c r="O84" s="11"/>
      <c r="P84" s="11"/>
      <c r="Q84" s="11"/>
    </row>
    <row r="85" spans="7:17">
      <c r="G85" s="11"/>
      <c r="I85" s="11"/>
      <c r="J85" s="11"/>
      <c r="O85" s="11"/>
      <c r="P85" s="11"/>
      <c r="Q85" s="11"/>
    </row>
    <row r="86" spans="7:17">
      <c r="G86" s="11"/>
      <c r="I86" s="11"/>
      <c r="J86" s="11"/>
      <c r="O86" s="11"/>
      <c r="P86" s="11"/>
      <c r="Q86" s="11"/>
    </row>
    <row r="87" spans="7:17">
      <c r="G87" s="11"/>
      <c r="I87" s="11"/>
      <c r="J87" s="11"/>
      <c r="O87" s="11"/>
      <c r="P87" s="11"/>
      <c r="Q87" s="11"/>
    </row>
  </sheetData>
  <sheetCalcPr fullCalcOnLoad="1"/>
  <mergeCells count="12">
    <mergeCell ref="O5:Q5"/>
    <mergeCell ref="R5:T5"/>
    <mergeCell ref="B3:G3"/>
    <mergeCell ref="H3:M3"/>
    <mergeCell ref="B5:D5"/>
    <mergeCell ref="E5:G5"/>
    <mergeCell ref="H4:J4"/>
    <mergeCell ref="K4:M4"/>
    <mergeCell ref="K5:M5"/>
    <mergeCell ref="H5:J5"/>
    <mergeCell ref="B4:D4"/>
    <mergeCell ref="E4:G4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59"/>
  <sheetViews>
    <sheetView topLeftCell="A12" workbookViewId="0">
      <pane xSplit="1" topLeftCell="B1" activePane="topRight" state="frozenSplit"/>
      <selection pane="topRight"/>
    </sheetView>
  </sheetViews>
  <sheetFormatPr baseColWidth="10" defaultRowHeight="13"/>
  <cols>
    <col min="2" max="13" width="11.7109375" customWidth="1"/>
    <col min="14" max="14" width="14.7109375" customWidth="1"/>
    <col min="15" max="15" width="16.42578125" customWidth="1"/>
    <col min="16" max="16" width="21.85546875" customWidth="1"/>
    <col min="17" max="17" width="15.85546875" customWidth="1"/>
    <col min="18" max="18" width="15.42578125" customWidth="1"/>
    <col min="19" max="19" width="16.5703125" customWidth="1"/>
  </cols>
  <sheetData>
    <row r="1" spans="1:13" s="276" customFormat="1" ht="23">
      <c r="B1" s="278" t="s">
        <v>162</v>
      </c>
    </row>
    <row r="2" spans="1:13" s="276" customFormat="1" ht="23">
      <c r="B2" s="278"/>
    </row>
    <row r="3" spans="1:13">
      <c r="B3" s="417" t="s">
        <v>332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9"/>
    </row>
    <row r="4" spans="1:13">
      <c r="B4" s="423" t="s">
        <v>145</v>
      </c>
      <c r="C4" s="424"/>
      <c r="D4" s="425"/>
      <c r="E4" s="423" t="s">
        <v>149</v>
      </c>
      <c r="F4" s="424"/>
      <c r="G4" s="425"/>
      <c r="H4" s="423" t="s">
        <v>139</v>
      </c>
      <c r="I4" s="424"/>
      <c r="J4" s="425"/>
      <c r="K4" s="423" t="s">
        <v>143</v>
      </c>
      <c r="L4" s="424"/>
      <c r="M4" s="425"/>
    </row>
    <row r="5" spans="1:13">
      <c r="B5" s="388" t="s">
        <v>151</v>
      </c>
      <c r="C5" s="383"/>
      <c r="D5" s="384"/>
      <c r="E5" s="388" t="s">
        <v>152</v>
      </c>
      <c r="F5" s="383"/>
      <c r="G5" s="384"/>
      <c r="H5" s="388" t="s">
        <v>79</v>
      </c>
      <c r="I5" s="383"/>
      <c r="J5" s="384"/>
      <c r="K5" s="388" t="s">
        <v>153</v>
      </c>
      <c r="L5" s="383"/>
      <c r="M5" s="384"/>
    </row>
    <row r="6" spans="1:13">
      <c r="B6" s="420" t="s">
        <v>180</v>
      </c>
      <c r="C6" s="421"/>
      <c r="D6" s="422"/>
      <c r="E6" s="420" t="s">
        <v>181</v>
      </c>
      <c r="F6" s="421"/>
      <c r="G6" s="422"/>
      <c r="H6" s="420" t="s">
        <v>182</v>
      </c>
      <c r="I6" s="421"/>
      <c r="J6" s="422"/>
      <c r="K6" s="420" t="s">
        <v>179</v>
      </c>
      <c r="L6" s="421"/>
      <c r="M6" s="422"/>
    </row>
    <row r="7" spans="1:13">
      <c r="B7" s="214" t="s">
        <v>222</v>
      </c>
      <c r="C7" s="42" t="s">
        <v>328</v>
      </c>
      <c r="D7" s="43" t="s">
        <v>71</v>
      </c>
      <c r="E7" s="214" t="s">
        <v>222</v>
      </c>
      <c r="F7" s="42" t="s">
        <v>328</v>
      </c>
      <c r="G7" s="43" t="s">
        <v>71</v>
      </c>
      <c r="H7" s="41" t="s">
        <v>212</v>
      </c>
      <c r="I7" s="42" t="s">
        <v>328</v>
      </c>
      <c r="J7" s="43" t="s">
        <v>71</v>
      </c>
      <c r="K7" s="41" t="s">
        <v>212</v>
      </c>
      <c r="L7" s="42" t="s">
        <v>328</v>
      </c>
      <c r="M7" s="43" t="s">
        <v>71</v>
      </c>
    </row>
    <row r="8" spans="1:13">
      <c r="A8" s="13" t="s">
        <v>6</v>
      </c>
      <c r="B8" s="19">
        <f>SpeedupOverRef!P68/SpeedupOverRef!AF68</f>
        <v>2.7048688595221058</v>
      </c>
      <c r="C8" s="20">
        <f>Power!P68/Power!AF68</f>
        <v>2.3847372810323475</v>
      </c>
      <c r="D8" s="21">
        <f>EnergyOverRef!P68/EnergyOverRef!AF68</f>
        <v>0.84574523389674428</v>
      </c>
      <c r="E8" s="19">
        <f>SpeedupOverRef!W68/SpeedupOverRef!C68</f>
        <v>2.5976425308514743</v>
      </c>
      <c r="F8" s="20">
        <f>Power!W68/Power!C68</f>
        <v>0.33101528708761346</v>
      </c>
      <c r="G8" s="21">
        <f>EnergyOverRef!W68/EnergyOverRef!C68</f>
        <v>0.12926224759764202</v>
      </c>
      <c r="H8" s="19">
        <f>SpeedupOverRef!T68/SpeedupOverRef!AE68</f>
        <v>1.1356541009891528</v>
      </c>
      <c r="I8" s="20">
        <f>Power!T68/Power!AE68</f>
        <v>1.1352155607553387</v>
      </c>
      <c r="J8" s="21">
        <f>EnergyOverRef!T68/EnergyOverRef!AE68</f>
        <v>1.0044566380655566</v>
      </c>
      <c r="K8" s="19">
        <f>SpeedupOverRef!AP68/SpeedupOverRef!E68</f>
        <v>1.1363486187617471</v>
      </c>
      <c r="L8" s="20">
        <f>Power!AP68/Power!E68</f>
        <v>0.54518063034203101</v>
      </c>
      <c r="M8" s="21">
        <f>EnergyOverRef!AP68/EnergyOverRef!E68</f>
        <v>0.48204999688501993</v>
      </c>
    </row>
    <row r="9" spans="1:13">
      <c r="A9" s="6" t="s">
        <v>73</v>
      </c>
      <c r="B9" s="234">
        <f>SpeedupOverRef!P69/SpeedupOverRef!AF69</f>
        <v>2.8533688071874912</v>
      </c>
      <c r="C9" s="233">
        <f>Power!P69/Power!AF69</f>
        <v>2.3134707507997105</v>
      </c>
      <c r="D9" s="235">
        <f>EnergyOverRef!P69/EnergyOverRef!AF69</f>
        <v>0.79442479848652814</v>
      </c>
      <c r="E9" s="234">
        <f>SpeedupOverRef!W69/SpeedupOverRef!C69</f>
        <v>2.6766157944055484</v>
      </c>
      <c r="F9" s="233">
        <f>Power!W69/Power!C69</f>
        <v>0.32977016171479528</v>
      </c>
      <c r="G9" s="235">
        <f>EnergyOverRef!W69/EnergyOverRef!C69</f>
        <v>0.12584720897046919</v>
      </c>
      <c r="H9" s="234">
        <f>SpeedupOverRef!T69/SpeedupOverRef!AE69</f>
        <v>1.1607447065687182</v>
      </c>
      <c r="I9" s="233">
        <f>Power!T69/Power!AE69</f>
        <v>1.1105053852168454</v>
      </c>
      <c r="J9" s="235">
        <f>EnergyOverRef!T69/EnergyOverRef!AE69</f>
        <v>0.97026164765696976</v>
      </c>
      <c r="K9" s="234">
        <f>SpeedupOverRef!AP69/SpeedupOverRef!E69</f>
        <v>1.1402464608999066</v>
      </c>
      <c r="L9" s="233">
        <f>Power!AP69/Power!E69</f>
        <v>0.54148286326282014</v>
      </c>
      <c r="M9" s="235">
        <f>EnergyOverRef!AP69/EnergyOverRef!E69</f>
        <v>0.47858495766588677</v>
      </c>
    </row>
    <row r="10" spans="1:13">
      <c r="A10" s="6" t="s">
        <v>393</v>
      </c>
      <c r="B10" s="234">
        <f>SpeedupOverRef!P70/SpeedupOverRef!AF70</f>
        <v>2.8942019605443443</v>
      </c>
      <c r="C10" s="233">
        <f>Power!P70/Power!AF70</f>
        <v>2.305104379938034</v>
      </c>
      <c r="D10" s="235">
        <f>EnergyOverRef!P70/EnergyOverRef!AF70</f>
        <v>0.77923096710011652</v>
      </c>
      <c r="E10" s="234">
        <f>SpeedupOverRef!W70/SpeedupOverRef!C70</f>
        <v>2.6895657949111613</v>
      </c>
      <c r="F10" s="233">
        <f>Power!W70/Power!C70</f>
        <v>0.32973909309958777</v>
      </c>
      <c r="G10" s="235">
        <f>EnergyOverRef!W70/EnergyOverRef!C70</f>
        <v>0.12575774522987854</v>
      </c>
      <c r="H10" s="234">
        <f>SpeedupOverRef!T70/SpeedupOverRef!AE70</f>
        <v>1.1678206042359212</v>
      </c>
      <c r="I10" s="233">
        <f>Power!T70/Power!AE70</f>
        <v>1.1074942840011601</v>
      </c>
      <c r="J10" s="235">
        <f>EnergyOverRef!T70/EnergyOverRef!AE70</f>
        <v>0.96375195461511243</v>
      </c>
      <c r="K10" s="234">
        <f>SpeedupOverRef!AP70/SpeedupOverRef!E70</f>
        <v>1.1485504938512507</v>
      </c>
      <c r="L10" s="233">
        <f>Power!AP70/Power!E70</f>
        <v>0.54196061876224744</v>
      </c>
      <c r="M10" s="235">
        <f>EnergyOverRef!AP70/EnergyOverRef!E70</f>
        <v>0.47595618398824591</v>
      </c>
    </row>
    <row r="11" spans="1:13">
      <c r="A11" s="13" t="s">
        <v>9</v>
      </c>
      <c r="B11" s="234">
        <f>SpeedupOverRef!P71/SpeedupOverRef!AF71</f>
        <v>2.6895676554025094</v>
      </c>
      <c r="C11" s="233">
        <f>Power!P71/Power!AF71</f>
        <v>2.3452191156439501</v>
      </c>
      <c r="D11" s="235">
        <f>EnergyOverRef!P71/EnergyOverRef!AF71</f>
        <v>0.85663218873233726</v>
      </c>
      <c r="E11" s="234">
        <f>SpeedupOverRef!W71/SpeedupOverRef!C71</f>
        <v>2.6201696600718414</v>
      </c>
      <c r="F11" s="233">
        <f>Power!W71/Power!C71</f>
        <v>0.3298918948555713</v>
      </c>
      <c r="G11" s="235">
        <f>EnergyOverRef!W71/EnergyOverRef!C71</f>
        <v>0.12619403017923558</v>
      </c>
      <c r="H11" s="234">
        <f>SpeedupOverRef!T71/SpeedupOverRef!AE71</f>
        <v>1.1310591381484034</v>
      </c>
      <c r="I11" s="233">
        <f>Power!T71/Power!AE71</f>
        <v>1.1222364947314436</v>
      </c>
      <c r="J11" s="235">
        <f>EnergyOverRef!T71/EnergyOverRef!AE71</f>
        <v>0.99639881354136495</v>
      </c>
      <c r="K11" s="234">
        <f>SpeedupOverRef!AP71/SpeedupOverRef!E71</f>
        <v>1.1059697897426386</v>
      </c>
      <c r="L11" s="233">
        <f>Power!AP71/Power!E71</f>
        <v>0.53962081887480151</v>
      </c>
      <c r="M11" s="235">
        <f>EnergyOverRef!AP71/EnergyOverRef!E71</f>
        <v>0.48929733164577227</v>
      </c>
    </row>
    <row r="12" spans="1:13">
      <c r="A12" s="13" t="s">
        <v>10</v>
      </c>
      <c r="B12" s="234">
        <f>SpeedupOverRef!P72/SpeedupOverRef!AF72</f>
        <v>3.0208180753110399</v>
      </c>
      <c r="C12" s="233">
        <f>Power!P72/Power!AF72</f>
        <v>2.2779050559761664</v>
      </c>
      <c r="D12" s="235">
        <f>EnergyOverRef!P72/EnergyOverRef!AF72</f>
        <v>0.73288750964728056</v>
      </c>
      <c r="E12" s="234">
        <f>SpeedupOverRef!W72/SpeedupOverRef!C72</f>
        <v>2.7272262499086763</v>
      </c>
      <c r="F12" s="233">
        <f>Power!W72/Power!C72</f>
        <v>0.32964085040280233</v>
      </c>
      <c r="G12" s="235">
        <f>EnergyOverRef!W72/EnergyOverRef!C72</f>
        <v>0.12547226731584971</v>
      </c>
      <c r="H12" s="234">
        <f>SpeedupOverRef!T72/SpeedupOverRef!AE72</f>
        <v>1.1889957067032202</v>
      </c>
      <c r="I12" s="233">
        <f>Power!T72/Power!AE72</f>
        <v>1.0979266327984172</v>
      </c>
      <c r="J12" s="235">
        <f>EnergyOverRef!T72/EnergyOverRef!AE72</f>
        <v>0.94358155904745034</v>
      </c>
      <c r="K12" s="234">
        <f>SpeedupOverRef!AP72/SpeedupOverRef!E72</f>
        <v>1.1737165843950499</v>
      </c>
      <c r="L12" s="233">
        <f>Power!AP72/Power!E72</f>
        <v>0.54347815878066497</v>
      </c>
      <c r="M12" s="235">
        <f>EnergyOverRef!AP72/EnergyOverRef!E72</f>
        <v>0.46790789997210069</v>
      </c>
    </row>
    <row r="13" spans="1:13">
      <c r="A13" s="13" t="s">
        <v>11</v>
      </c>
      <c r="B13" s="234">
        <f>SpeedupOverRef!P73/SpeedupOverRef!AF73</f>
        <v>2.418764967838797</v>
      </c>
      <c r="C13" s="233">
        <f>Power!P73/Power!AF73</f>
        <v>2.4985956701318375</v>
      </c>
      <c r="D13" s="235">
        <f>EnergyOverRef!P73/EnergyOverRef!AF73</f>
        <v>1.0073116176508718</v>
      </c>
      <c r="E13" s="234">
        <f>SpeedupOverRef!W73/SpeedupOverRef!C73</f>
        <v>2.3570966263048878</v>
      </c>
      <c r="F13" s="233">
        <f>Power!W73/Power!C73</f>
        <v>0.33580135060024252</v>
      </c>
      <c r="G13" s="235">
        <f>EnergyOverRef!W73/EnergyOverRef!C73</f>
        <v>0.13970242886859519</v>
      </c>
      <c r="H13" s="234">
        <f>SpeedupOverRef!T73/SpeedupOverRef!AE73</f>
        <v>1.0847165510519405</v>
      </c>
      <c r="I13" s="233">
        <f>Power!T73/Power!AE73</f>
        <v>1.2080936825840278</v>
      </c>
      <c r="J13" s="235">
        <f>EnergyOverRef!T73/EnergyOverRef!AE73</f>
        <v>1.107419459220196</v>
      </c>
      <c r="K13" s="234">
        <f>SpeedupOverRef!AP73/SpeedupOverRef!E73</f>
        <v>1.1244506460252433</v>
      </c>
      <c r="L13" s="233">
        <f>Power!AP73/Power!E73</f>
        <v>0.56712652992843382</v>
      </c>
      <c r="M13" s="235">
        <f>EnergyOverRef!AP73/EnergyOverRef!E73</f>
        <v>0.50439005389999636</v>
      </c>
    </row>
    <row r="14" spans="1:13">
      <c r="A14" s="13" t="s">
        <v>23</v>
      </c>
      <c r="B14" s="234">
        <f>SpeedupOverRef!P74/SpeedupOverRef!AF74</f>
        <v>3.1748789798728452</v>
      </c>
      <c r="C14" s="233">
        <f>Power!P74/Power!AF74</f>
        <v>2.2144247783787012</v>
      </c>
      <c r="D14" s="235">
        <f>EnergyOverRef!P74/EnergyOverRef!AF74</f>
        <v>0.72098039219851484</v>
      </c>
      <c r="E14" s="234">
        <f>SpeedupOverRef!W74/SpeedupOverRef!C74</f>
        <v>2.7960726817806121</v>
      </c>
      <c r="F14" s="233">
        <f>Power!W74/Power!C74</f>
        <v>0.32753952224765898</v>
      </c>
      <c r="G14" s="235">
        <f>EnergyOverRef!W74/EnergyOverRef!C74</f>
        <v>0.12071988594385671</v>
      </c>
      <c r="H14" s="234">
        <f>SpeedupOverRef!T74/SpeedupOverRef!AE74</f>
        <v>1.1997854876567053</v>
      </c>
      <c r="I14" s="233">
        <f>Power!T74/Power!AE74</f>
        <v>1.0679596910904534</v>
      </c>
      <c r="J14" s="235">
        <f>EnergyOverRef!T74/EnergyOverRef!AE74</f>
        <v>0.91750893027328873</v>
      </c>
      <c r="K14" s="234">
        <f>SpeedupOverRef!AP74/SpeedupOverRef!E74</f>
        <v>1.1574192018249183</v>
      </c>
      <c r="L14" s="233">
        <f>Power!AP74/Power!E74</f>
        <v>0.53226664988617511</v>
      </c>
      <c r="M14" s="235">
        <f>EnergyOverRef!AP74/EnergyOverRef!E74</f>
        <v>0.46651884663930909</v>
      </c>
    </row>
    <row r="15" spans="1:13" ht="20" customHeight="1">
      <c r="A15" s="8" t="s">
        <v>172</v>
      </c>
      <c r="B15" s="234">
        <f>SpeedupOverRef!P75/SpeedupOverRef!AF75</f>
        <v>3.519645254638621</v>
      </c>
      <c r="C15" s="233">
        <f>Power!P75/Power!AF75</f>
        <v>2.1555306755926926</v>
      </c>
      <c r="D15" s="235">
        <f>EnergyOverRef!P75/EnergyOverRef!AF75</f>
        <v>0.64763308613508541</v>
      </c>
      <c r="E15" s="234">
        <f>SpeedupOverRef!W75/SpeedupOverRef!C75</f>
        <v>2.8855725933358491</v>
      </c>
      <c r="F15" s="233">
        <f>Power!W75/Power!C75</f>
        <v>0.32574726032479012</v>
      </c>
      <c r="G15" s="235">
        <f>EnergyOverRef!W75/EnergyOverRef!C75</f>
        <v>0.11739153008575026</v>
      </c>
      <c r="H15" s="234">
        <f>SpeedupOverRef!T75/SpeedupOverRef!AE75</f>
        <v>1.2340881936339729</v>
      </c>
      <c r="I15" s="233">
        <f>Power!T75/Power!AE75</f>
        <v>1.0315905426389234</v>
      </c>
      <c r="J15" s="235">
        <f>EnergyOverRef!T75/EnergyOverRef!AE75</f>
        <v>0.87078732858704111</v>
      </c>
      <c r="K15" s="234">
        <f>SpeedupOverRef!AP75/SpeedupOverRef!E75</f>
        <v>1.1949743317060422</v>
      </c>
      <c r="L15" s="233">
        <f>Power!AP75/Power!E75</f>
        <v>0.52372719261275158</v>
      </c>
      <c r="M15" s="235">
        <f>EnergyOverRef!AP75/EnergyOverRef!E75</f>
        <v>0.44745113582113044</v>
      </c>
    </row>
    <row r="16" spans="1:13" ht="20" customHeight="1">
      <c r="A16" s="8" t="s">
        <v>302</v>
      </c>
      <c r="B16" s="234">
        <f>SpeedupOverRef!P76/SpeedupOverRef!AF76</f>
        <v>2.3518847188125176</v>
      </c>
      <c r="C16" s="233">
        <f>Power!P76/Power!AF76</f>
        <v>2.4844914084447614</v>
      </c>
      <c r="D16" s="235">
        <f>EnergyOverRef!P76/EnergyOverRef!AF76</f>
        <v>1.0350009336481556</v>
      </c>
      <c r="E16" s="234">
        <f>SpeedupOverRef!W76/SpeedupOverRef!C76</f>
        <v>2.2796638198233974</v>
      </c>
      <c r="F16" s="233">
        <f>Power!W76/Power!C76</f>
        <v>0.33889538582266604</v>
      </c>
      <c r="G16" s="235">
        <f>EnergyOverRef!W76/EnergyOverRef!C76</f>
        <v>0.14439866950317043</v>
      </c>
      <c r="H16" s="234">
        <f>SpeedupOverRef!T76/SpeedupOverRef!AE76</f>
        <v>1.0847243588536435</v>
      </c>
      <c r="I16" s="233">
        <f>Power!T76/Power!AE76</f>
        <v>1.241928126070968</v>
      </c>
      <c r="J16" s="235">
        <f>EnergyOverRef!T76/EnergyOverRef!AE76</f>
        <v>1.1406697411699245</v>
      </c>
      <c r="K16" s="234">
        <f>SpeedupOverRef!AP76/SpeedupOverRef!E76</f>
        <v>1.1233681781331339</v>
      </c>
      <c r="L16" s="233">
        <f>Power!AP76/Power!E76</f>
        <v>0.58779369561881489</v>
      </c>
      <c r="M16" s="235">
        <f>EnergyOverRef!AP76/EnergyOverRef!E76</f>
        <v>0.5233628854435779</v>
      </c>
    </row>
    <row r="17" spans="1:13" ht="20" customHeight="1">
      <c r="A17" s="8" t="s">
        <v>3</v>
      </c>
      <c r="B17" s="234">
        <f>SpeedupOverRef!P77/SpeedupOverRef!AF77</f>
        <v>2.7310876755035753</v>
      </c>
      <c r="C17" s="233">
        <f>Power!P77/Power!AF77</f>
        <v>2.2863002101834824</v>
      </c>
      <c r="D17" s="235">
        <f>EnergyOverRef!P77/EnergyOverRef!AF77</f>
        <v>0.83687644902056701</v>
      </c>
      <c r="E17" s="234">
        <f>SpeedupOverRef!W77/SpeedupOverRef!C77</f>
        <v>2.6422309597287166</v>
      </c>
      <c r="F17" s="233">
        <f>Power!W77/Power!C77</f>
        <v>0.33005415456477477</v>
      </c>
      <c r="G17" s="235">
        <f>EnergyOverRef!W77/EnergyOverRef!C77</f>
        <v>0.12525344409890005</v>
      </c>
      <c r="H17" s="234">
        <f>SpeedupOverRef!T77/SpeedupOverRef!AE77</f>
        <v>1.145374651559776</v>
      </c>
      <c r="I17" s="233">
        <f>Power!T77/Power!AE77</f>
        <v>1.1178415207731427</v>
      </c>
      <c r="J17" s="235">
        <f>EnergyOverRef!T77/EnergyOverRef!AE77</f>
        <v>0.98663007437655226</v>
      </c>
      <c r="K17" s="234">
        <f>SpeedupOverRef!AP77/SpeedupOverRef!E77</f>
        <v>1.1000019436161823</v>
      </c>
      <c r="L17" s="233">
        <f>Power!AP77/Power!E77</f>
        <v>0.54411771486655758</v>
      </c>
      <c r="M17" s="235">
        <f>EnergyOverRef!AP77/EnergyOverRef!E77</f>
        <v>0.49595396555201404</v>
      </c>
    </row>
    <row r="18" spans="1:13" ht="20" customHeight="1">
      <c r="A18" s="8" t="s">
        <v>128</v>
      </c>
      <c r="B18" s="236">
        <f>SpeedupOverRef!P78/SpeedupOverRef!AF78</f>
        <v>2.5832114263691901</v>
      </c>
      <c r="C18" s="237">
        <f>Power!P78/Power!AF78</f>
        <v>2.5306936331003036</v>
      </c>
      <c r="D18" s="238">
        <f>EnergyOverRef!P78/EnergyOverRef!AF78</f>
        <v>0.94936042953554955</v>
      </c>
      <c r="E18" s="236">
        <f>SpeedupOverRef!W78/SpeedupOverRef!C78</f>
        <v>2.5362419166264436</v>
      </c>
      <c r="F18" s="237">
        <f>Power!W78/Power!C78</f>
        <v>0.3293156985544719</v>
      </c>
      <c r="G18" s="238">
        <f>EnergyOverRef!W78/EnergyOverRef!C78</f>
        <v>0.12965448419809678</v>
      </c>
      <c r="H18" s="236">
        <f>SpeedupOverRef!T78/SpeedupOverRef!AE78</f>
        <v>1.0846992065891816</v>
      </c>
      <c r="I18" s="237">
        <f>Power!T78/Power!AE78</f>
        <v>1.13687786197245</v>
      </c>
      <c r="J18" s="238">
        <f>EnergyOverRef!T78/EnergyOverRef!AE78</f>
        <v>1.0352187647546591</v>
      </c>
      <c r="K18" s="236">
        <f>SpeedupOverRef!AP78/SpeedupOverRef!E78</f>
        <v>1.1269014321156763</v>
      </c>
      <c r="L18" s="237">
        <f>Power!AP78/Power!E78</f>
        <v>0.52469378022068236</v>
      </c>
      <c r="M18" s="238">
        <f>EnergyOverRef!AP78/EnergyOverRef!E78</f>
        <v>0.46507472813023554</v>
      </c>
    </row>
    <row r="19" spans="1:13"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</row>
    <row r="20" spans="1:13"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</row>
    <row r="21" spans="1:13"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</row>
    <row r="22" spans="1:13"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15"/>
    </row>
    <row r="23" spans="1:13"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</row>
    <row r="24" spans="1:13"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</row>
    <row r="25" spans="1:13"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5"/>
    </row>
    <row r="26" spans="1:13"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5"/>
    </row>
    <row r="27" spans="1:13"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5"/>
    </row>
    <row r="28" spans="1:13"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5"/>
    </row>
    <row r="29" spans="1:13"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</row>
    <row r="30" spans="1:13">
      <c r="B30" s="14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</row>
    <row r="31" spans="1:13"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</row>
    <row r="32" spans="1:13">
      <c r="B32" s="14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5"/>
    </row>
    <row r="33" spans="2:13"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</row>
    <row r="34" spans="2:13">
      <c r="B34" s="14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</row>
    <row r="35" spans="2:13">
      <c r="B35" s="14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</row>
    <row r="36" spans="2:13"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</row>
    <row r="37" spans="2:13"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</row>
    <row r="38" spans="2:13">
      <c r="B38" s="14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5"/>
    </row>
    <row r="39" spans="2:13">
      <c r="B39" s="14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5"/>
    </row>
    <row r="40" spans="2:13">
      <c r="B40" s="14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5"/>
    </row>
    <row r="41" spans="2:13">
      <c r="B41" s="14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5"/>
    </row>
    <row r="42" spans="2:13">
      <c r="B42" s="14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5"/>
    </row>
    <row r="43" spans="2:13">
      <c r="B43" s="14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5"/>
    </row>
    <row r="44" spans="2:13">
      <c r="B44" s="14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5"/>
    </row>
    <row r="45" spans="2:13">
      <c r="B45" s="14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15"/>
    </row>
    <row r="46" spans="2:13">
      <c r="B46" s="14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15"/>
    </row>
    <row r="47" spans="2:13"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</row>
    <row r="48" spans="2:13">
      <c r="B48" s="14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15"/>
    </row>
    <row r="49" spans="2:13">
      <c r="B49" s="14"/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15"/>
    </row>
    <row r="50" spans="2:13">
      <c r="B50" s="14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15"/>
    </row>
    <row r="51" spans="2:13">
      <c r="B51" s="14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15"/>
    </row>
    <row r="52" spans="2:13">
      <c r="B52" s="14"/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15"/>
    </row>
    <row r="53" spans="2:13">
      <c r="B53" s="14"/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15"/>
    </row>
    <row r="54" spans="2:13">
      <c r="B54" s="14"/>
      <c r="C54" s="14"/>
      <c r="D54" s="14"/>
      <c r="E54" s="15"/>
      <c r="F54" s="15"/>
      <c r="G54" s="15"/>
      <c r="H54" s="15"/>
      <c r="I54" s="15"/>
      <c r="J54" s="15"/>
      <c r="K54" s="15"/>
      <c r="L54" s="15"/>
      <c r="M54" s="15"/>
    </row>
    <row r="55" spans="2:13">
      <c r="B55" s="14"/>
      <c r="C55" s="14"/>
      <c r="D55" s="14"/>
      <c r="E55" s="15"/>
      <c r="F55" s="15"/>
      <c r="G55" s="15"/>
      <c r="H55" s="15"/>
      <c r="I55" s="15"/>
      <c r="J55" s="15"/>
      <c r="K55" s="15"/>
      <c r="L55" s="15"/>
      <c r="M55" s="15"/>
    </row>
    <row r="56" spans="2:13">
      <c r="B56" s="14"/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15"/>
    </row>
    <row r="57" spans="2:13">
      <c r="B57" s="14"/>
      <c r="C57" s="14"/>
      <c r="D57" s="14"/>
      <c r="E57" s="15"/>
      <c r="F57" s="15"/>
      <c r="G57" s="15"/>
      <c r="H57" s="15"/>
      <c r="I57" s="15"/>
      <c r="J57" s="15"/>
      <c r="K57" s="15"/>
      <c r="L57" s="15"/>
      <c r="M57" s="15"/>
    </row>
    <row r="58" spans="2:13">
      <c r="B58" s="14"/>
      <c r="C58" s="14"/>
      <c r="D58" s="14"/>
      <c r="E58" s="15"/>
      <c r="F58" s="15"/>
      <c r="G58" s="15"/>
      <c r="H58" s="15"/>
      <c r="I58" s="15"/>
      <c r="J58" s="15"/>
      <c r="K58" s="15"/>
      <c r="L58" s="15"/>
      <c r="M58" s="15"/>
    </row>
    <row r="59" spans="2:13">
      <c r="B59" s="14"/>
      <c r="C59" s="14"/>
      <c r="D59" s="14"/>
      <c r="E59" s="15"/>
      <c r="F59" s="15"/>
      <c r="G59" s="15"/>
      <c r="H59" s="15"/>
      <c r="I59" s="15"/>
      <c r="J59" s="15"/>
      <c r="K59" s="15"/>
      <c r="L59" s="15"/>
      <c r="M59" s="15"/>
    </row>
  </sheetData>
  <sheetCalcPr fullCalcOnLoad="1"/>
  <mergeCells count="13">
    <mergeCell ref="B3:M3"/>
    <mergeCell ref="B6:D6"/>
    <mergeCell ref="E6:G6"/>
    <mergeCell ref="H6:J6"/>
    <mergeCell ref="K6:M6"/>
    <mergeCell ref="B4:D4"/>
    <mergeCell ref="E4:G4"/>
    <mergeCell ref="H4:J4"/>
    <mergeCell ref="K4:M4"/>
    <mergeCell ref="B5:D5"/>
    <mergeCell ref="E5:G5"/>
    <mergeCell ref="H5:J5"/>
    <mergeCell ref="K5:M5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61"/>
  <sheetViews>
    <sheetView topLeftCell="A5" workbookViewId="0">
      <pane xSplit="1" topLeftCell="B1" activePane="topRight" state="frozenSplit"/>
      <selection pane="topRight"/>
    </sheetView>
  </sheetViews>
  <sheetFormatPr baseColWidth="10" defaultRowHeight="13"/>
  <cols>
    <col min="1" max="1" width="10.7109375" style="158"/>
    <col min="2" max="22" width="8.42578125" style="158" customWidth="1"/>
    <col min="23" max="23" width="14.7109375" style="158" customWidth="1"/>
    <col min="24" max="24" width="16.42578125" style="158" customWidth="1"/>
    <col min="25" max="25" width="21.85546875" style="158" customWidth="1"/>
    <col min="26" max="26" width="15.85546875" style="158" customWidth="1"/>
    <col min="27" max="27" width="15.42578125" style="158" customWidth="1"/>
    <col min="28" max="28" width="16.5703125" style="158" customWidth="1"/>
    <col min="29" max="16384" width="10.7109375" style="158"/>
  </cols>
  <sheetData>
    <row r="1" spans="1:22" s="276" customFormat="1" ht="23">
      <c r="B1" s="277" t="s">
        <v>163</v>
      </c>
    </row>
    <row r="2" spans="1:22" s="276" customFormat="1" ht="23">
      <c r="B2" s="277"/>
    </row>
    <row r="3" spans="1:22">
      <c r="B3" s="385" t="s">
        <v>391</v>
      </c>
      <c r="C3" s="391"/>
      <c r="D3" s="391"/>
      <c r="E3" s="391"/>
      <c r="F3" s="391"/>
      <c r="G3" s="391"/>
      <c r="H3" s="385" t="s">
        <v>223</v>
      </c>
      <c r="I3" s="391"/>
      <c r="J3" s="391"/>
      <c r="K3" s="391"/>
      <c r="L3" s="391"/>
      <c r="M3" s="391"/>
      <c r="N3" s="385" t="s">
        <v>224</v>
      </c>
      <c r="O3" s="391"/>
      <c r="P3" s="391"/>
      <c r="Q3" s="391"/>
      <c r="R3" s="391"/>
      <c r="S3" s="391"/>
      <c r="T3"/>
      <c r="U3"/>
      <c r="V3"/>
    </row>
    <row r="4" spans="1:22">
      <c r="B4" s="388" t="s">
        <v>365</v>
      </c>
      <c r="C4" s="426"/>
      <c r="D4" s="426"/>
      <c r="E4" s="388" t="s">
        <v>129</v>
      </c>
      <c r="F4" s="426"/>
      <c r="G4" s="426"/>
      <c r="H4" s="388" t="s">
        <v>130</v>
      </c>
      <c r="I4" s="426"/>
      <c r="J4" s="426"/>
      <c r="K4" s="388" t="s">
        <v>268</v>
      </c>
      <c r="L4" s="426"/>
      <c r="M4" s="426"/>
      <c r="N4" s="388" t="s">
        <v>269</v>
      </c>
      <c r="O4" s="426"/>
      <c r="P4" s="426"/>
      <c r="Q4" s="388" t="s">
        <v>270</v>
      </c>
      <c r="R4" s="426"/>
      <c r="S4" s="426"/>
      <c r="T4" s="388" t="s">
        <v>271</v>
      </c>
      <c r="U4" s="426"/>
      <c r="V4" s="426"/>
    </row>
    <row r="5" spans="1:22">
      <c r="B5" s="383" t="s">
        <v>112</v>
      </c>
      <c r="C5" s="383"/>
      <c r="D5" s="383"/>
      <c r="E5" s="383" t="s">
        <v>113</v>
      </c>
      <c r="F5" s="383"/>
      <c r="G5" s="384"/>
      <c r="H5" s="383" t="s">
        <v>112</v>
      </c>
      <c r="I5" s="383"/>
      <c r="J5" s="383"/>
      <c r="K5" s="383" t="s">
        <v>113</v>
      </c>
      <c r="L5" s="383"/>
      <c r="M5" s="384"/>
      <c r="N5" s="383" t="s">
        <v>112</v>
      </c>
      <c r="O5" s="383"/>
      <c r="P5" s="383"/>
      <c r="Q5" s="383" t="s">
        <v>113</v>
      </c>
      <c r="R5" s="383"/>
      <c r="S5" s="384"/>
      <c r="T5" s="383" t="s">
        <v>113</v>
      </c>
      <c r="U5" s="383"/>
      <c r="V5" s="384"/>
    </row>
    <row r="6" spans="1:22">
      <c r="B6" s="159" t="s">
        <v>62</v>
      </c>
      <c r="C6" s="157" t="s">
        <v>373</v>
      </c>
      <c r="D6" s="157" t="s">
        <v>71</v>
      </c>
      <c r="E6" s="159" t="s">
        <v>62</v>
      </c>
      <c r="F6" s="157" t="s">
        <v>373</v>
      </c>
      <c r="G6" s="157" t="s">
        <v>71</v>
      </c>
      <c r="H6" s="159" t="s">
        <v>62</v>
      </c>
      <c r="I6" s="157" t="s">
        <v>373</v>
      </c>
      <c r="J6" s="157" t="s">
        <v>71</v>
      </c>
      <c r="K6" s="159" t="s">
        <v>62</v>
      </c>
      <c r="L6" s="157" t="s">
        <v>373</v>
      </c>
      <c r="M6" s="157" t="s">
        <v>71</v>
      </c>
      <c r="N6" s="159" t="s">
        <v>62</v>
      </c>
      <c r="O6" s="157" t="s">
        <v>373</v>
      </c>
      <c r="P6" s="157" t="s">
        <v>71</v>
      </c>
      <c r="Q6" s="159" t="s">
        <v>62</v>
      </c>
      <c r="R6" s="157" t="s">
        <v>373</v>
      </c>
      <c r="S6" s="157" t="s">
        <v>71</v>
      </c>
      <c r="T6" s="159" t="s">
        <v>62</v>
      </c>
      <c r="U6" s="157" t="s">
        <v>373</v>
      </c>
      <c r="V6" s="157" t="s">
        <v>71</v>
      </c>
    </row>
    <row r="7" spans="1:22">
      <c r="A7" s="13" t="s">
        <v>6</v>
      </c>
      <c r="B7" s="19">
        <f>SpeedupOverRef!AT68/SpeedupOverRef!AU68</f>
        <v>1.048643763803178</v>
      </c>
      <c r="C7" s="20">
        <f>Power!AT68/Power!AU68</f>
        <v>1.0486840630010075</v>
      </c>
      <c r="D7" s="20">
        <f>EnergyOverRef!AT68/EnergyOverRef!AU68</f>
        <v>1.0026315495641533</v>
      </c>
      <c r="E7" s="32">
        <f>SpeedupOverRef!Y68/SpeedupOverRef!Z68</f>
        <v>1.0748077453830407</v>
      </c>
      <c r="F7" s="32">
        <f>Power!Y68/Power!Z68</f>
        <v>1.4861614220412898</v>
      </c>
      <c r="G7" s="37">
        <f>EnergyOverRef!Y68/EnergyOverRef!Z68</f>
        <v>1.3874826733715346</v>
      </c>
      <c r="H7" s="19">
        <f>SpeedupOverRef!AN68/SpeedupOverRef!AO68</f>
        <v>1.03434289723132</v>
      </c>
      <c r="I7" s="20">
        <f>Power!AN68/Power!AO68</f>
        <v>1.051965779683447</v>
      </c>
      <c r="J7" s="20">
        <f>EnergyOverRef!AN68/EnergyOverRef!AO68</f>
        <v>1.0189713943865772</v>
      </c>
      <c r="K7" s="32">
        <f>SpeedupOverRef!Q68/SpeedupOverRef!R68</f>
        <v>1.0573561990298261</v>
      </c>
      <c r="L7" s="32">
        <f>Power!Q68/Power!R68</f>
        <v>1.1880588136914383</v>
      </c>
      <c r="M7" s="37">
        <f>EnergyOverRef!Q68/EnergyOverRef!R68</f>
        <v>1.1329082247624671</v>
      </c>
      <c r="N7" s="19">
        <f>SpeedupOverRef!AI68/SpeedupOverRef!AJ68</f>
        <v>1.0344890868366048</v>
      </c>
      <c r="O7" s="20">
        <f>Power!AI68/Power!AJ68</f>
        <v>1.0719162270816711</v>
      </c>
      <c r="P7" s="20">
        <f>EnergyOverRef!AI68/EnergyOverRef!AJ68</f>
        <v>1.0410900686654758</v>
      </c>
      <c r="Q7" s="32">
        <f>SpeedupOverRef!M68/SpeedupOverRef!N68</f>
        <v>1.0570772157463755</v>
      </c>
      <c r="R7" s="32">
        <f>Power!M68/Power!N68</f>
        <v>1.1860222454991831</v>
      </c>
      <c r="S7" s="37">
        <f>EnergyOverRef!M68/EnergyOverRef!N68</f>
        <v>1.1414553663426799</v>
      </c>
      <c r="T7" s="36">
        <f>SpeedupOverRef!G68/SpeedupOverRef!H68</f>
        <v>1.0454434399830981</v>
      </c>
      <c r="U7" s="32">
        <f>Power!G68/Power!H68</f>
        <v>1.1917448179580381</v>
      </c>
      <c r="V7" s="37">
        <f>EnergyOverRef!G68/EnergyOverRef!H68</f>
        <v>1.1874491470096071</v>
      </c>
    </row>
    <row r="8" spans="1:22">
      <c r="A8" s="6" t="s">
        <v>73</v>
      </c>
      <c r="B8" s="234">
        <f>SpeedupOverRef!AT69/SpeedupOverRef!AU69</f>
        <v>1.0451944081907367</v>
      </c>
      <c r="C8" s="233">
        <f>Power!AT69/Power!AU69</f>
        <v>1.050354212227544</v>
      </c>
      <c r="D8" s="233">
        <f>EnergyOverRef!AT69/EnergyOverRef!AU69</f>
        <v>1.0076333151585009</v>
      </c>
      <c r="E8" s="233">
        <f>SpeedupOverRef!Y69/SpeedupOverRef!Z69</f>
        <v>1.0789701778941665</v>
      </c>
      <c r="F8" s="233">
        <f>Power!Y69/Power!Z69</f>
        <v>1.4874461113142197</v>
      </c>
      <c r="G8" s="235">
        <f>EnergyOverRef!Y69/EnergyOverRef!Z69</f>
        <v>1.3797300023032673</v>
      </c>
      <c r="H8" s="234">
        <f>SpeedupOverRef!AN69/SpeedupOverRef!AO69</f>
        <v>1.0394064786822637</v>
      </c>
      <c r="I8" s="233">
        <f>Power!AN69/Power!AO69</f>
        <v>1.0580806596677863</v>
      </c>
      <c r="J8" s="233">
        <f>EnergyOverRef!AN69/EnergyOverRef!AO69</f>
        <v>1.0188969415367393</v>
      </c>
      <c r="K8" s="233">
        <f>SpeedupOverRef!Q69/SpeedupOverRef!R69</f>
        <v>1.0653618709232726</v>
      </c>
      <c r="L8" s="233">
        <f>Power!Q69/Power!R69</f>
        <v>1.2236744754887796</v>
      </c>
      <c r="M8" s="235">
        <f>EnergyOverRef!Q69/EnergyOverRef!R69</f>
        <v>1.1551395216390565</v>
      </c>
      <c r="N8" s="234">
        <f>SpeedupOverRef!AI69/SpeedupOverRef!AJ69</f>
        <v>1.0364198432723795</v>
      </c>
      <c r="O8" s="233">
        <f>Power!AI69/Power!AJ69</f>
        <v>1.0753331325279718</v>
      </c>
      <c r="P8" s="233">
        <f>EnergyOverRef!AI69/EnergyOverRef!AJ69</f>
        <v>1.0401461160616208</v>
      </c>
      <c r="Q8" s="233">
        <f>SpeedupOverRef!M69/SpeedupOverRef!N69</f>
        <v>1.0629632164684519</v>
      </c>
      <c r="R8" s="233">
        <f>Power!M69/Power!N69</f>
        <v>1.2287293933129508</v>
      </c>
      <c r="S8" s="235">
        <f>EnergyOverRef!M69/EnergyOverRef!N69</f>
        <v>1.1722314164474568</v>
      </c>
      <c r="T8" s="234">
        <f>SpeedupOverRef!G69/SpeedupOverRef!H69</f>
        <v>1.0509714375400028</v>
      </c>
      <c r="U8" s="233">
        <f>Power!G69/Power!H69</f>
        <v>1.2450627571204236</v>
      </c>
      <c r="V8" s="235">
        <f>EnergyOverRef!G69/EnergyOverRef!H69</f>
        <v>1.2278441193808156</v>
      </c>
    </row>
    <row r="9" spans="1:22">
      <c r="A9" s="6" t="s">
        <v>393</v>
      </c>
      <c r="B9" s="234">
        <f>SpeedupOverRef!AT70/SpeedupOverRef!AU70</f>
        <v>1.0470965847891038</v>
      </c>
      <c r="C9" s="233">
        <f>Power!AT70/Power!AU70</f>
        <v>1.0499986181961267</v>
      </c>
      <c r="D9" s="233">
        <f>EnergyOverRef!AT70/EnergyOverRef!AU70</f>
        <v>1.0044362340180097</v>
      </c>
      <c r="E9" s="233">
        <f>SpeedupOverRef!Y70/SpeedupOverRef!Z70</f>
        <v>1.0768997687319248</v>
      </c>
      <c r="F9" s="233">
        <f>Power!Y70/Power!Z70</f>
        <v>1.4874049358837123</v>
      </c>
      <c r="G9" s="235">
        <f>EnergyOverRef!Y70/EnergyOverRef!Z70</f>
        <v>1.3837521688530277</v>
      </c>
      <c r="H9" s="234">
        <f>SpeedupOverRef!AN70/SpeedupOverRef!AO70</f>
        <v>1.0401406624454475</v>
      </c>
      <c r="I9" s="233">
        <f>Power!AN70/Power!AO70</f>
        <v>1.059166904476081</v>
      </c>
      <c r="J9" s="233">
        <f>EnergyOverRef!AN70/EnergyOverRef!AO70</f>
        <v>1.0191050383041536</v>
      </c>
      <c r="K9" s="233">
        <f>SpeedupOverRef!Q70/SpeedupOverRef!R70</f>
        <v>1.0659355329568432</v>
      </c>
      <c r="L9" s="233">
        <f>Power!Q70/Power!R70</f>
        <v>1.228789467167281</v>
      </c>
      <c r="M9" s="235">
        <f>EnergyOverRef!Q70/EnergyOverRef!R70</f>
        <v>1.1594130723102476</v>
      </c>
      <c r="N9" s="234">
        <f>SpeedupOverRef!AI70/SpeedupOverRef!AJ70</f>
        <v>1.0373208879992946</v>
      </c>
      <c r="O9" s="233">
        <f>Power!AI70/Power!AJ70</f>
        <v>1.0747881689681347</v>
      </c>
      <c r="P9" s="233">
        <f>EnergyOverRef!AI70/EnergyOverRef!AJ70</f>
        <v>1.038460169514112</v>
      </c>
      <c r="Q9" s="233">
        <f>SpeedupOverRef!M70/SpeedupOverRef!N70</f>
        <v>1.0628903083504349</v>
      </c>
      <c r="R9" s="233">
        <f>Power!M70/Power!N70</f>
        <v>1.2386153132979709</v>
      </c>
      <c r="S9" s="235">
        <f>EnergyOverRef!M70/EnergyOverRef!N70</f>
        <v>1.1825298243316429</v>
      </c>
      <c r="T9" s="234">
        <f>SpeedupOverRef!G70/SpeedupOverRef!H70</f>
        <v>1.0504109280371212</v>
      </c>
      <c r="U9" s="233">
        <f>Power!G70/Power!H70</f>
        <v>1.2511465204564785</v>
      </c>
      <c r="V9" s="235">
        <f>EnergyOverRef!G70/EnergyOverRef!H70</f>
        <v>1.2395094984115924</v>
      </c>
    </row>
    <row r="10" spans="1:22">
      <c r="A10" s="13" t="s">
        <v>9</v>
      </c>
      <c r="B10" s="234">
        <f>SpeedupOverRef!AT71/SpeedupOverRef!AU71</f>
        <v>1.036542780205753</v>
      </c>
      <c r="C10" s="233">
        <f>Power!AT71/Power!AU71</f>
        <v>1.051802329739199</v>
      </c>
      <c r="D10" s="233">
        <f>EnergyOverRef!AT71/EnergyOverRef!AU71</f>
        <v>1.0202489664259289</v>
      </c>
      <c r="E10" s="233">
        <f>SpeedupOverRef!Y71/SpeedupOverRef!Z71</f>
        <v>1.088563759774416</v>
      </c>
      <c r="F10" s="233">
        <f>Power!Y71/Power!Z71</f>
        <v>1.4876139354363351</v>
      </c>
      <c r="G10" s="235">
        <f>EnergyOverRef!Y71/EnergyOverRef!Z71</f>
        <v>1.363930067087253</v>
      </c>
      <c r="H10" s="234">
        <f>SpeedupOverRef!AN71/SpeedupOverRef!AO71</f>
        <v>1.036313163879967</v>
      </c>
      <c r="I10" s="233">
        <f>Power!AN71/Power!AO71</f>
        <v>1.0539213021682441</v>
      </c>
      <c r="J10" s="233">
        <f>EnergyOverRef!AN71/EnergyOverRef!AO71</f>
        <v>1.0180768089784547</v>
      </c>
      <c r="K10" s="233">
        <f>SpeedupOverRef!Q71/SpeedupOverRef!R71</f>
        <v>1.0628893848632066</v>
      </c>
      <c r="L10" s="233">
        <f>Power!Q71/Power!R71</f>
        <v>1.2043469467408028</v>
      </c>
      <c r="M10" s="235">
        <f>EnergyOverRef!Q71/EnergyOverRef!R71</f>
        <v>1.1388051560721768</v>
      </c>
      <c r="N10" s="234">
        <f>SpeedupOverRef!AI71/SpeedupOverRef!AJ71</f>
        <v>1.0326227560475798</v>
      </c>
      <c r="O10" s="233">
        <f>Power!AI71/Power!AJ71</f>
        <v>1.0773703034500746</v>
      </c>
      <c r="P10" s="233">
        <f>EnergyOverRef!AI71/EnergyOverRef!AJ71</f>
        <v>1.0465691231680625</v>
      </c>
      <c r="Q10" s="233">
        <f>SpeedupOverRef!M71/SpeedupOverRef!N71</f>
        <v>1.0632747593947176</v>
      </c>
      <c r="R10" s="233">
        <f>Power!M71/Power!N71</f>
        <v>1.1930792523672027</v>
      </c>
      <c r="S10" s="235">
        <f>EnergyOverRef!M71/EnergyOverRef!N71</f>
        <v>1.1350045960931368</v>
      </c>
      <c r="T10" s="234">
        <f>SpeedupOverRef!G71/SpeedupOverRef!H71</f>
        <v>1.0534508239839582</v>
      </c>
      <c r="U10" s="233">
        <f>Power!G71/Power!H71</f>
        <v>1.2230600187535794</v>
      </c>
      <c r="V10" s="235">
        <f>EnergyOverRef!G71/EnergyOverRef!H71</f>
        <v>1.1877781091728521</v>
      </c>
    </row>
    <row r="11" spans="1:22">
      <c r="A11" s="13" t="s">
        <v>10</v>
      </c>
      <c r="B11" s="234">
        <f>SpeedupOverRef!AT72/SpeedupOverRef!AU72</f>
        <v>1.0524640134223333</v>
      </c>
      <c r="C11" s="233">
        <f>Power!AT72/Power!AU72</f>
        <v>1.0489093588380987</v>
      </c>
      <c r="D11" s="233">
        <f>EnergyOverRef!AT72/EnergyOverRef!AU72</f>
        <v>0.9943866539422852</v>
      </c>
      <c r="E11" s="233">
        <f>SpeedupOverRef!Y72/SpeedupOverRef!Z72</f>
        <v>1.0711310994947734</v>
      </c>
      <c r="F11" s="233">
        <f>Power!Y72/Power!Z72</f>
        <v>1.4872788921491416</v>
      </c>
      <c r="G11" s="235">
        <f>EnergyOverRef!Y72/EnergyOverRef!Z72</f>
        <v>1.3964433548232071</v>
      </c>
      <c r="H11" s="234">
        <f>SpeedupOverRef!AN72/SpeedupOverRef!AO72</f>
        <v>1.0423305761393309</v>
      </c>
      <c r="I11" s="233">
        <f>Power!AN72/Power!AO72</f>
        <v>1.0626703965915432</v>
      </c>
      <c r="J11" s="233">
        <f>EnergyOverRef!AN72/EnergyOverRef!AO72</f>
        <v>1.019759840451878</v>
      </c>
      <c r="K11" s="233">
        <f>SpeedupOverRef!Q72/SpeedupOverRef!R72</f>
        <v>1.0676176767167318</v>
      </c>
      <c r="L11" s="233">
        <f>Power!Q72/Power!R72</f>
        <v>1.2454816769259649</v>
      </c>
      <c r="M11" s="235">
        <f>EnergyOverRef!Q72/EnergyOverRef!R72</f>
        <v>1.1732185091843441</v>
      </c>
      <c r="N11" s="234">
        <f>SpeedupOverRef!AI72/SpeedupOverRef!AJ72</f>
        <v>1.0400081111722728</v>
      </c>
      <c r="O11" s="233">
        <f>Power!AI72/Power!AJ72</f>
        <v>1.0729924540601969</v>
      </c>
      <c r="P11" s="233">
        <f>EnergyOverRef!AI72/EnergyOverRef!AJ72</f>
        <v>1.0329981558897385</v>
      </c>
      <c r="Q11" s="233">
        <f>SpeedupOverRef!M72/SpeedupOverRef!N72</f>
        <v>1.062675146296632</v>
      </c>
      <c r="R11" s="233">
        <f>Power!M72/Power!N72</f>
        <v>1.2722998436187676</v>
      </c>
      <c r="S11" s="235">
        <f>EnergyOverRef!M72/EnergyOverRef!N72</f>
        <v>1.2175395398586597</v>
      </c>
      <c r="T11" s="234">
        <f>SpeedupOverRef!G72/SpeedupOverRef!H72</f>
        <v>1.0487981309232874</v>
      </c>
      <c r="U11" s="233">
        <f>Power!G72/Power!H72</f>
        <v>1.2718185212022062</v>
      </c>
      <c r="V11" s="235">
        <f>EnergyOverRef!G72/EnergyOverRef!H72</f>
        <v>1.2812296365884823</v>
      </c>
    </row>
    <row r="12" spans="1:22">
      <c r="A12" s="13" t="s">
        <v>11</v>
      </c>
      <c r="B12" s="234">
        <f>SpeedupOverRef!AT73/SpeedupOverRef!AU73</f>
        <v>1.0614915291735103</v>
      </c>
      <c r="C12" s="233">
        <f>Power!AT73/Power!AU73</f>
        <v>1.0452940994643489</v>
      </c>
      <c r="D12" s="233">
        <f>EnergyOverRef!AT73/EnergyOverRef!AU73</f>
        <v>0.99107089841526808</v>
      </c>
      <c r="E12" s="233">
        <f>SpeedupOverRef!Y73/SpeedupOverRef!Z73</f>
        <v>1.0629188054336374</v>
      </c>
      <c r="F12" s="233">
        <f>Power!Y73/Power!Z73</f>
        <v>1.5002986308608246</v>
      </c>
      <c r="G12" s="235">
        <f>EnergyOverRef!Y73/EnergyOverRef!Z73</f>
        <v>1.4216683910558738</v>
      </c>
      <c r="H12" s="234">
        <f>SpeedupOverRef!AN73/SpeedupOverRef!AO73</f>
        <v>1.027251647508105</v>
      </c>
      <c r="I12" s="233">
        <f>Power!AN73/Power!AO73</f>
        <v>1.0408760823986543</v>
      </c>
      <c r="J12" s="233">
        <f>EnergyOverRef!AN73/EnergyOverRef!AO73</f>
        <v>1.0149952727609068</v>
      </c>
      <c r="K12" s="233">
        <f>SpeedupOverRef!Q73/SpeedupOverRef!R73</f>
        <v>1.0430909013546992</v>
      </c>
      <c r="L12" s="233">
        <f>Power!Q73/Power!R73</f>
        <v>1.1207665992048805</v>
      </c>
      <c r="M12" s="235">
        <f>EnergyOverRef!Q73/EnergyOverRef!R73</f>
        <v>1.0815381907219448</v>
      </c>
      <c r="N12" s="234">
        <f>SpeedupOverRef!AI73/SpeedupOverRef!AJ73</f>
        <v>1.0311320548045984</v>
      </c>
      <c r="O12" s="233">
        <f>Power!AI73/Power!AJ73</f>
        <v>1.0617494832158836</v>
      </c>
      <c r="P12" s="233">
        <f>EnergyOverRef!AI73/EnergyOverRef!AJ73</f>
        <v>1.0363909616617126</v>
      </c>
      <c r="Q12" s="233">
        <f>SpeedupOverRef!M73/SpeedupOverRef!N73</f>
        <v>1.0470309473262494</v>
      </c>
      <c r="R12" s="233">
        <f>Power!M73/Power!N73</f>
        <v>1.1155748647003731</v>
      </c>
      <c r="S12" s="235">
        <f>EnergyOverRef!M73/EnergyOverRef!N73</f>
        <v>1.0721201532933999</v>
      </c>
      <c r="T12" s="234">
        <f>SpeedupOverRef!G73/SpeedupOverRef!H73</f>
        <v>1.0341588580822612</v>
      </c>
      <c r="U12" s="233">
        <f>Power!G73/Power!H73</f>
        <v>1.1195568907918938</v>
      </c>
      <c r="V12" s="235">
        <f>EnergyOverRef!G73/EnergyOverRef!H73</f>
        <v>1.0938596210986558</v>
      </c>
    </row>
    <row r="13" spans="1:22">
      <c r="A13" s="13" t="s">
        <v>23</v>
      </c>
      <c r="B13" s="234">
        <f>SpeedupOverRef!AT74/SpeedupOverRef!AU74</f>
        <v>1.0439771779441067</v>
      </c>
      <c r="C13" s="233">
        <f>Power!AT74/Power!AU74</f>
        <v>1.051500638103942</v>
      </c>
      <c r="D13" s="233">
        <f>EnergyOverRef!AT74/EnergyOverRef!AU74</f>
        <v>1.010720329771633</v>
      </c>
      <c r="E13" s="233">
        <f>SpeedupOverRef!Y74/SpeedupOverRef!Z74</f>
        <v>1.0797762199185335</v>
      </c>
      <c r="F13" s="233">
        <f>Power!Y74/Power!Z74</f>
        <v>1.4834667043003502</v>
      </c>
      <c r="G13" s="235">
        <f>EnergyOverRef!Y74/EnergyOverRef!Z74</f>
        <v>1.3666076181116342</v>
      </c>
      <c r="H13" s="234">
        <f>SpeedupOverRef!AN74/SpeedupOverRef!AO74</f>
        <v>1.0447920173410501</v>
      </c>
      <c r="I13" s="233">
        <f>Power!AN74/Power!AO74</f>
        <v>1.0668664680243132</v>
      </c>
      <c r="J13" s="233">
        <f>EnergyOverRef!AN74/EnergyOverRef!AO74</f>
        <v>1.0206410046311898</v>
      </c>
      <c r="K13" s="233">
        <f>SpeedupOverRef!Q74/SpeedupOverRef!R74</f>
        <v>1.0737375314354525</v>
      </c>
      <c r="L13" s="233">
        <f>Power!Q74/Power!R74</f>
        <v>1.279522309177421</v>
      </c>
      <c r="M13" s="235">
        <f>EnergyOverRef!Q74/EnergyOverRef!R74</f>
        <v>1.1924219758230905</v>
      </c>
      <c r="N13" s="234">
        <f>SpeedupOverRef!AI74/SpeedupOverRef!AJ74</f>
        <v>1.0403184063314614</v>
      </c>
      <c r="O13" s="233">
        <f>Power!AI74/Power!AJ74</f>
        <v>1.0811809595727846</v>
      </c>
      <c r="P13" s="233">
        <f>EnergyOverRef!AI74/EnergyOverRef!AJ74</f>
        <v>1.039121106189014</v>
      </c>
      <c r="Q13" s="233">
        <f>SpeedupOverRef!M74/SpeedupOverRef!N74</f>
        <v>1.0699738295603656</v>
      </c>
      <c r="R13" s="233">
        <f>Power!M74/Power!N74</f>
        <v>1.3076339083311002</v>
      </c>
      <c r="S13" s="235">
        <f>EnergyOverRef!M74/EnergyOverRef!N74</f>
        <v>1.2249916198421122</v>
      </c>
      <c r="T13" s="234">
        <f>SpeedupOverRef!G74/SpeedupOverRef!H74</f>
        <v>1.0620504028139006</v>
      </c>
      <c r="U13" s="233">
        <f>Power!G74/Power!H74</f>
        <v>1.3623282077206458</v>
      </c>
      <c r="V13" s="235">
        <f>EnergyOverRef!G74/EnergyOverRef!H74</f>
        <v>1.2927121183090347</v>
      </c>
    </row>
    <row r="14" spans="1:22" ht="20" customHeight="1">
      <c r="A14" s="8" t="s">
        <v>172</v>
      </c>
      <c r="B14" s="234">
        <f>SpeedupOverRef!AT75/SpeedupOverRef!AU75</f>
        <v>1.0492931841839725</v>
      </c>
      <c r="C14" s="233">
        <f>Power!AT75/Power!AU75</f>
        <v>1.0501647568759291</v>
      </c>
      <c r="D14" s="233">
        <f>EnergyOverRef!AT75/EnergyOverRef!AU75</f>
        <v>0.9993109638794998</v>
      </c>
      <c r="E14" s="233">
        <f>SpeedupOverRef!Y75/SpeedupOverRef!Z75</f>
        <v>1.0729746580853075</v>
      </c>
      <c r="F14" s="233">
        <f>Power!Y75/Power!Z75</f>
        <v>1.47487114966577</v>
      </c>
      <c r="G14" s="235">
        <f>EnergyOverRef!Y75/EnergyOverRef!Z75</f>
        <v>1.366656351068646</v>
      </c>
      <c r="H14" s="234">
        <f>SpeedupOverRef!AN75/SpeedupOverRef!AO75</f>
        <v>1.0466843806096537</v>
      </c>
      <c r="I14" s="233">
        <f>Power!AN75/Power!AO75</f>
        <v>1.073778954217639</v>
      </c>
      <c r="J14" s="233">
        <f>EnergyOverRef!AN75/EnergyOverRef!AO75</f>
        <v>1.0242649288121011</v>
      </c>
      <c r="K14" s="233">
        <f>SpeedupOverRef!Q75/SpeedupOverRef!R75</f>
        <v>1.0755719205042262</v>
      </c>
      <c r="L14" s="233">
        <f>Power!Q75/Power!R75</f>
        <v>1.3249713119534714</v>
      </c>
      <c r="M14" s="235">
        <f>EnergyOverRef!Q75/EnergyOverRef!R75</f>
        <v>1.2289226314516422</v>
      </c>
      <c r="N14" s="234">
        <f>SpeedupOverRef!AI75/SpeedupOverRef!AJ75</f>
        <v>1.0448600031933237</v>
      </c>
      <c r="O14" s="233">
        <f>Power!AI75/Power!AJ75</f>
        <v>1.0838595487256808</v>
      </c>
      <c r="P14" s="233">
        <f>EnergyOverRef!AI75/EnergyOverRef!AJ75</f>
        <v>1.0355212256690345</v>
      </c>
      <c r="Q14" s="233">
        <f>SpeedupOverRef!M75/SpeedupOverRef!N75</f>
        <v>1.070431340401879</v>
      </c>
      <c r="R14" s="233">
        <f>Power!M75/Power!N75</f>
        <v>1.3929478186469926</v>
      </c>
      <c r="S14" s="235">
        <f>EnergyOverRef!M75/EnergyOverRef!N75</f>
        <v>1.2934417413889558</v>
      </c>
      <c r="T14" s="234">
        <f>SpeedupOverRef!G75/SpeedupOverRef!H75</f>
        <v>1.0655308135060886</v>
      </c>
      <c r="U14" s="233">
        <f>Power!G75/Power!H75</f>
        <v>1.4657399758581335</v>
      </c>
      <c r="V14" s="235">
        <f>EnergyOverRef!G75/EnergyOverRef!H75</f>
        <v>1.3750223574477944</v>
      </c>
    </row>
    <row r="15" spans="1:22" ht="20" customHeight="1">
      <c r="A15" s="8" t="s">
        <v>302</v>
      </c>
      <c r="B15" s="234">
        <f>SpeedupOverRef!AT76/SpeedupOverRef!AU76</f>
        <v>1.0662157319432859</v>
      </c>
      <c r="C15" s="233">
        <f>Power!AT76/Power!AU76</f>
        <v>1.0455650563862728</v>
      </c>
      <c r="D15" s="233">
        <f>EnergyOverRef!AT76/EnergyOverRef!AU76</f>
        <v>0.9859417970916009</v>
      </c>
      <c r="E15" s="233">
        <f>SpeedupOverRef!Y76/SpeedupOverRef!Z76</f>
        <v>1.0624874773991158</v>
      </c>
      <c r="F15" s="233">
        <f>Power!Y76/Power!Z76</f>
        <v>1.5222465663360243</v>
      </c>
      <c r="G15" s="235">
        <f>EnergyOverRef!Y76/EnergyOverRef!Z76</f>
        <v>1.4490674596462927</v>
      </c>
      <c r="H15" s="234">
        <f>SpeedupOverRef!AN76/SpeedupOverRef!AO76</f>
        <v>1.031745451255806</v>
      </c>
      <c r="I15" s="233">
        <f>Power!AN76/Power!AO76</f>
        <v>1.0416775367408937</v>
      </c>
      <c r="J15" s="233">
        <f>EnergyOverRef!AN76/EnergyOverRef!AO76</f>
        <v>1.0098492311222755</v>
      </c>
      <c r="K15" s="233">
        <f>SpeedupOverRef!Q76/SpeedupOverRef!R76</f>
        <v>1.0467923151410892</v>
      </c>
      <c r="L15" s="233">
        <f>Power!Q76/Power!R76</f>
        <v>1.1159961230056121</v>
      </c>
      <c r="M15" s="235">
        <f>EnergyOverRef!Q76/EnergyOverRef!R76</f>
        <v>1.0710833140749032</v>
      </c>
      <c r="N15" s="234">
        <f>SpeedupOverRef!AI76/SpeedupOverRef!AJ76</f>
        <v>1.0312889975612287</v>
      </c>
      <c r="O15" s="233">
        <f>Power!AI76/Power!AJ76</f>
        <v>1.0555822838920834</v>
      </c>
      <c r="P15" s="233">
        <f>EnergyOverRef!AI76/EnergyOverRef!AJ76</f>
        <v>1.026505362788205</v>
      </c>
      <c r="Q15" s="233">
        <f>SpeedupOverRef!M76/SpeedupOverRef!N76</f>
        <v>1.0471960360724684</v>
      </c>
      <c r="R15" s="233">
        <f>Power!M76/Power!N76</f>
        <v>1.112096310844896</v>
      </c>
      <c r="S15" s="235">
        <f>EnergyOverRef!M76/EnergyOverRef!N76</f>
        <v>1.0661784501709111</v>
      </c>
      <c r="T15" s="234">
        <f>SpeedupOverRef!G76/SpeedupOverRef!H76</f>
        <v>1.0290584288019244</v>
      </c>
      <c r="U15" s="233">
        <f>Power!G76/Power!H76</f>
        <v>1.1097934375885086</v>
      </c>
      <c r="V15" s="235">
        <f>EnergyOverRef!G76/EnergyOverRef!H76</f>
        <v>1.0826144266143598</v>
      </c>
    </row>
    <row r="16" spans="1:22" ht="20" customHeight="1">
      <c r="A16" s="8" t="s">
        <v>3</v>
      </c>
      <c r="B16" s="234">
        <f>SpeedupOverRef!AT77/SpeedupOverRef!AU77</f>
        <v>1.033866503686266</v>
      </c>
      <c r="C16" s="233">
        <f>Power!AT77/Power!AU77</f>
        <v>1.053488209827389</v>
      </c>
      <c r="D16" s="233">
        <f>EnergyOverRef!AT77/EnergyOverRef!AU77</f>
        <v>1.0257094911141142</v>
      </c>
      <c r="E16" s="233">
        <f>SpeedupOverRef!Y77/SpeedupOverRef!Z77</f>
        <v>1.0932734445231385</v>
      </c>
      <c r="F16" s="233">
        <f>Power!Y77/Power!Z77</f>
        <v>1.4964168900621708</v>
      </c>
      <c r="G16" s="235">
        <f>EnergyOverRef!Y77/EnergyOverRef!Z77</f>
        <v>1.3665442352256922</v>
      </c>
      <c r="H16" s="234">
        <f>SpeedupOverRef!AN77/SpeedupOverRef!AO77</f>
        <v>1.0417902619967938</v>
      </c>
      <c r="I16" s="233">
        <f>Power!AN77/Power!AO77</f>
        <v>1.0581704496464419</v>
      </c>
      <c r="J16" s="233">
        <f>EnergyOverRef!AN77/EnergyOverRef!AO77</f>
        <v>1.0156980058703997</v>
      </c>
      <c r="K16" s="233">
        <f>SpeedupOverRef!Q77/SpeedupOverRef!R77</f>
        <v>1.0706750843339639</v>
      </c>
      <c r="L16" s="233">
        <f>Power!Q77/Power!R77</f>
        <v>1.2259322879229033</v>
      </c>
      <c r="M16" s="235">
        <f>EnergyOverRef!Q77/EnergyOverRef!R77</f>
        <v>1.1474944049961342</v>
      </c>
      <c r="N16" s="234">
        <f>SpeedupOverRef!AI77/SpeedupOverRef!AJ77</f>
        <v>1.0333136409278738</v>
      </c>
      <c r="O16" s="233">
        <f>Power!AI77/Power!AJ77</f>
        <v>1.0780213327104782</v>
      </c>
      <c r="P16" s="233">
        <f>EnergyOverRef!AI77/EnergyOverRef!AJ77</f>
        <v>1.0438495298017521</v>
      </c>
      <c r="Q16" s="233">
        <f>SpeedupOverRef!M77/SpeedupOverRef!N77</f>
        <v>1.0692339295136202</v>
      </c>
      <c r="R16" s="233">
        <f>Power!M77/Power!N77</f>
        <v>1.2181961537585333</v>
      </c>
      <c r="S16" s="235">
        <f>EnergyOverRef!M77/EnergyOverRef!N77</f>
        <v>1.1474941386987525</v>
      </c>
      <c r="T16" s="234">
        <f>SpeedupOverRef!G77/SpeedupOverRef!H77</f>
        <v>1.0566777677065735</v>
      </c>
      <c r="U16" s="233">
        <f>Power!G77/Power!H77</f>
        <v>1.2654268383263194</v>
      </c>
      <c r="V16" s="235">
        <f>EnergyOverRef!G77/EnergyOverRef!H77</f>
        <v>1.2058865721371936</v>
      </c>
    </row>
    <row r="17" spans="1:22" ht="20" customHeight="1">
      <c r="A17" s="8" t="s">
        <v>128</v>
      </c>
      <c r="B17" s="236">
        <f>SpeedupOverRef!AT78/SpeedupOverRef!AU78</f>
        <v>1.0506053884942534</v>
      </c>
      <c r="C17" s="237">
        <f>Power!AT78/Power!AU78</f>
        <v>1.0446522790116584</v>
      </c>
      <c r="D17" s="237">
        <f>EnergyOverRef!AT78/EnergyOverRef!AU78</f>
        <v>1.0032807766060303</v>
      </c>
      <c r="E17" s="237">
        <f>SpeedupOverRef!Y78/SpeedupOverRef!Z78</f>
        <v>1.0638757757654578</v>
      </c>
      <c r="F17" s="237">
        <f>Power!Y78/Power!Z78</f>
        <v>1.4495088252421295</v>
      </c>
      <c r="G17" s="238">
        <f>EnergyOverRef!Y78/EnergyOverRef!Z78</f>
        <v>1.3553329692679168</v>
      </c>
      <c r="H17" s="236">
        <f>SpeedupOverRef!AN78/SpeedupOverRef!AO78</f>
        <v>1.0168129313430758</v>
      </c>
      <c r="I17" s="237">
        <f>Power!AN78/Power!AO78</f>
        <v>1.0390029421143099</v>
      </c>
      <c r="J17" s="237">
        <f>EnergyOverRef!AN78/EnergyOverRef!AO78</f>
        <v>1.0271053649957449</v>
      </c>
      <c r="K17" s="237">
        <f>SpeedupOverRef!Q78/SpeedupOverRef!R78</f>
        <v>1.0344781018475708</v>
      </c>
      <c r="L17" s="237">
        <f>Power!Q78/Power!R78</f>
        <v>1.1322933575786338</v>
      </c>
      <c r="M17" s="238">
        <f>EnergyOverRef!Q78/EnergyOverRef!R78</f>
        <v>1.107126044246495</v>
      </c>
      <c r="N17" s="236">
        <f>SpeedupOverRef!AI78/SpeedupOverRef!AJ78</f>
        <v>1.03077103094338</v>
      </c>
      <c r="O17" s="237">
        <f>Power!AI78/Power!AJ78</f>
        <v>1.075411514392109</v>
      </c>
      <c r="P17" s="237">
        <f>EnergyOverRef!AI78/EnergyOverRef!AJ78</f>
        <v>1.0584685849897923</v>
      </c>
      <c r="Q17" s="237">
        <f>SpeedupOverRef!M78/SpeedupOverRef!N78</f>
        <v>1.0466579078727827</v>
      </c>
      <c r="R17" s="237">
        <f>Power!M78/Power!N78</f>
        <v>1.1232139792053604</v>
      </c>
      <c r="S17" s="238">
        <f>EnergyOverRef!M78/EnergyOverRef!N78</f>
        <v>1.0854930234104472</v>
      </c>
      <c r="T17" s="236">
        <f>SpeedupOverRef!G78/SpeedupOverRef!H78</f>
        <v>1.0471631546229299</v>
      </c>
      <c r="U17" s="237">
        <f>Power!G78/Power!H78</f>
        <v>1.140813681973448</v>
      </c>
      <c r="V17" s="238">
        <f>EnergyOverRef!G78/EnergyOverRef!H78</f>
        <v>1.1160484522998946</v>
      </c>
    </row>
    <row r="18" spans="1:22"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22">
      <c r="B19" s="160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22"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2"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22"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22">
      <c r="B23" s="14"/>
      <c r="C23" s="14"/>
      <c r="D23" s="14"/>
      <c r="E23" s="15"/>
      <c r="F23" s="15"/>
      <c r="G23" s="15"/>
      <c r="H23" s="15"/>
      <c r="I23" s="15"/>
      <c r="J23" s="15"/>
      <c r="L23" s="15"/>
      <c r="M23" s="15"/>
      <c r="N23" s="15"/>
      <c r="O23" s="15"/>
    </row>
    <row r="24" spans="1:22"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22"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22"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22"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22"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22"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22">
      <c r="B30" s="14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22"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22">
      <c r="B32" s="14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22"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2:22">
      <c r="B34" s="14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2:22">
      <c r="B35" s="14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2:22"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22"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22">
      <c r="B38" s="14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2:22">
      <c r="B39" s="14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2:22">
      <c r="B40" s="14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2:22">
      <c r="B41" s="14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22">
      <c r="B42" s="14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2:22">
      <c r="B43" s="14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2:22">
      <c r="B44" s="14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2:22">
      <c r="B45" s="14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2:22">
      <c r="B46" s="14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2:22"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2:22">
      <c r="B48" s="14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2:22">
      <c r="B49" s="14"/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2:22">
      <c r="B50" s="14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2:22">
      <c r="B51" s="14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2:22">
      <c r="B52" s="14"/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2:22">
      <c r="B53" s="14"/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2:22">
      <c r="B54" s="14"/>
      <c r="C54" s="14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2:22">
      <c r="B55" s="14"/>
      <c r="C55" s="14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2:22">
      <c r="B56" s="14"/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2:22">
      <c r="B57" s="14"/>
      <c r="C57" s="14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2:22">
      <c r="B58" s="14"/>
      <c r="C58" s="14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2:22">
      <c r="B59" s="14"/>
      <c r="C59" s="14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2:22">
      <c r="B60" s="14"/>
      <c r="C60" s="14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2:22">
      <c r="B61" s="14"/>
      <c r="C61" s="14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</sheetData>
  <sheetCalcPr fullCalcOnLoad="1"/>
  <mergeCells count="17">
    <mergeCell ref="T4:V4"/>
    <mergeCell ref="T5:V5"/>
    <mergeCell ref="B4:D4"/>
    <mergeCell ref="E4:G4"/>
    <mergeCell ref="N3:S3"/>
    <mergeCell ref="N4:P4"/>
    <mergeCell ref="Q4:S4"/>
    <mergeCell ref="N5:P5"/>
    <mergeCell ref="B5:D5"/>
    <mergeCell ref="E5:G5"/>
    <mergeCell ref="Q5:S5"/>
    <mergeCell ref="B3:G3"/>
    <mergeCell ref="H3:M3"/>
    <mergeCell ref="H4:J4"/>
    <mergeCell ref="K4:M4"/>
    <mergeCell ref="H5:J5"/>
    <mergeCell ref="K5:M5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N78"/>
  <sheetViews>
    <sheetView workbookViewId="0"/>
  </sheetViews>
  <sheetFormatPr baseColWidth="10" defaultRowHeight="13"/>
  <cols>
    <col min="1" max="1" width="15.5703125" customWidth="1"/>
    <col min="2" max="25" width="6.28515625" customWidth="1"/>
  </cols>
  <sheetData>
    <row r="1" spans="1:40" s="276" customFormat="1" ht="23">
      <c r="B1" s="277" t="s">
        <v>164</v>
      </c>
    </row>
    <row r="2" spans="1:40" s="276" customFormat="1" ht="23">
      <c r="B2" s="277"/>
    </row>
    <row r="3" spans="1:40">
      <c r="B3" s="430" t="s">
        <v>154</v>
      </c>
      <c r="C3" s="431"/>
      <c r="D3" s="432"/>
      <c r="E3" s="430" t="s">
        <v>152</v>
      </c>
      <c r="F3" s="431"/>
      <c r="G3" s="432"/>
      <c r="H3" s="430" t="s">
        <v>151</v>
      </c>
      <c r="I3" s="431"/>
      <c r="J3" s="432"/>
      <c r="K3" s="430" t="s">
        <v>313</v>
      </c>
      <c r="L3" s="431"/>
      <c r="M3" s="432"/>
      <c r="N3" s="430" t="s">
        <v>153</v>
      </c>
      <c r="O3" s="431"/>
      <c r="P3" s="432"/>
      <c r="Q3" s="430" t="s">
        <v>155</v>
      </c>
      <c r="R3" s="431"/>
      <c r="S3" s="432"/>
      <c r="T3" s="430" t="s">
        <v>156</v>
      </c>
      <c r="U3" s="431"/>
      <c r="V3" s="432"/>
      <c r="W3" s="430" t="s">
        <v>157</v>
      </c>
      <c r="X3" s="431"/>
      <c r="Y3" s="432"/>
    </row>
    <row r="4" spans="1:40">
      <c r="B4" s="427" t="s">
        <v>34</v>
      </c>
      <c r="C4" s="428"/>
      <c r="D4" s="429"/>
      <c r="E4" s="427" t="s">
        <v>168</v>
      </c>
      <c r="F4" s="428"/>
      <c r="G4" s="429"/>
      <c r="H4" s="427" t="s">
        <v>169</v>
      </c>
      <c r="I4" s="428"/>
      <c r="J4" s="429"/>
      <c r="K4" s="427" t="s">
        <v>125</v>
      </c>
      <c r="L4" s="428"/>
      <c r="M4" s="429"/>
      <c r="N4" s="427" t="s">
        <v>375</v>
      </c>
      <c r="O4" s="428"/>
      <c r="P4" s="429"/>
      <c r="Q4" s="427" t="s">
        <v>123</v>
      </c>
      <c r="R4" s="428"/>
      <c r="S4" s="429"/>
      <c r="T4" s="427" t="s">
        <v>287</v>
      </c>
      <c r="U4" s="428"/>
      <c r="V4" s="429"/>
      <c r="W4" s="427" t="s">
        <v>20</v>
      </c>
      <c r="X4" s="428"/>
      <c r="Y4" s="429"/>
    </row>
    <row r="5" spans="1:40">
      <c r="A5" t="s">
        <v>311</v>
      </c>
      <c r="B5" s="427">
        <v>47</v>
      </c>
      <c r="C5" s="428"/>
      <c r="D5" s="429"/>
      <c r="E5" s="427">
        <v>55</v>
      </c>
      <c r="F5" s="428"/>
      <c r="G5" s="429"/>
      <c r="H5" s="427">
        <v>106</v>
      </c>
      <c r="I5" s="428"/>
      <c r="J5" s="429"/>
      <c r="K5" s="427">
        <v>228</v>
      </c>
      <c r="L5" s="428"/>
      <c r="M5" s="429"/>
      <c r="N5" s="427">
        <v>291</v>
      </c>
      <c r="O5" s="428"/>
      <c r="P5" s="429"/>
      <c r="Q5" s="427">
        <v>383</v>
      </c>
      <c r="R5" s="428"/>
      <c r="S5" s="429"/>
      <c r="T5" s="427">
        <v>582</v>
      </c>
      <c r="U5" s="428"/>
      <c r="V5" s="429"/>
      <c r="W5" s="427">
        <v>731</v>
      </c>
      <c r="X5" s="428"/>
      <c r="Y5" s="429"/>
    </row>
    <row r="6" spans="1:40">
      <c r="B6" s="79" t="s">
        <v>327</v>
      </c>
      <c r="C6" s="80" t="s">
        <v>328</v>
      </c>
      <c r="D6" s="81" t="s">
        <v>329</v>
      </c>
      <c r="E6" s="79" t="s">
        <v>327</v>
      </c>
      <c r="F6" s="80" t="s">
        <v>328</v>
      </c>
      <c r="G6" s="81" t="s">
        <v>329</v>
      </c>
      <c r="H6" s="79" t="s">
        <v>327</v>
      </c>
      <c r="I6" s="80" t="s">
        <v>328</v>
      </c>
      <c r="J6" s="81" t="s">
        <v>329</v>
      </c>
      <c r="K6" s="79" t="s">
        <v>327</v>
      </c>
      <c r="L6" s="80" t="s">
        <v>328</v>
      </c>
      <c r="M6" s="81" t="s">
        <v>329</v>
      </c>
      <c r="N6" s="79" t="s">
        <v>327</v>
      </c>
      <c r="O6" s="80" t="s">
        <v>328</v>
      </c>
      <c r="P6" s="81" t="s">
        <v>329</v>
      </c>
      <c r="Q6" s="79" t="s">
        <v>327</v>
      </c>
      <c r="R6" s="80" t="s">
        <v>328</v>
      </c>
      <c r="S6" s="81" t="s">
        <v>329</v>
      </c>
      <c r="T6" s="79" t="s">
        <v>327</v>
      </c>
      <c r="U6" s="80" t="s">
        <v>328</v>
      </c>
      <c r="V6" s="81" t="s">
        <v>329</v>
      </c>
      <c r="W6" s="79" t="s">
        <v>327</v>
      </c>
      <c r="X6" s="80" t="s">
        <v>328</v>
      </c>
      <c r="Y6" s="81" t="s">
        <v>329</v>
      </c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</row>
    <row r="7" spans="1:40">
      <c r="A7" s="13" t="s">
        <v>6</v>
      </c>
      <c r="B7" s="82">
        <f>SpeedupOverRef!AA68</f>
        <v>0.51564473752392193</v>
      </c>
      <c r="C7" s="83">
        <f>Power!AA68</f>
        <v>2.377474485842443</v>
      </c>
      <c r="D7" s="84">
        <f>EnergyOverRef!AA68</f>
        <v>0.19072055786176539</v>
      </c>
      <c r="E7" s="82">
        <f>SpeedupOverRef!C68</f>
        <v>0.81515009897558222</v>
      </c>
      <c r="F7" s="83">
        <f>Power!C68</f>
        <v>44.090459642154727</v>
      </c>
      <c r="G7" s="84">
        <f>EnergyOverRef!C68</f>
        <v>2.2495975359867986</v>
      </c>
      <c r="H7" s="82">
        <f>SpeedupOverRef!AF68</f>
        <v>0.74230545446527274</v>
      </c>
      <c r="I7" s="83">
        <f>Power!AF68</f>
        <v>4.6522717790727368</v>
      </c>
      <c r="J7" s="84">
        <f>EnergyOverRef!AF68</f>
        <v>0.26862754638458569</v>
      </c>
      <c r="K7" s="82">
        <f>SpeedupOverRef!AC68</f>
        <v>2.5439115520666444</v>
      </c>
      <c r="L7" s="83">
        <f>Power!AC68</f>
        <v>20.83784106625227</v>
      </c>
      <c r="M7" s="84">
        <f>EnergyOverRef!AC68</f>
        <v>0.34676608619013466</v>
      </c>
      <c r="N7" s="82">
        <f>SpeedupOverRef!E68</f>
        <v>2.0366687445380318</v>
      </c>
      <c r="O7" s="83">
        <f>Power!E68</f>
        <v>26.378640222375733</v>
      </c>
      <c r="P7" s="84">
        <f>EnergyOverRef!E68</f>
        <v>0.53746531959911459</v>
      </c>
      <c r="Q7" s="82">
        <f>SpeedupOverRef!AI68</f>
        <v>3.8043301776113507</v>
      </c>
      <c r="R7" s="83">
        <f>Power!AI68</f>
        <v>25.745937657697226</v>
      </c>
      <c r="S7" s="84">
        <f>EnergyOverRef!AI68</f>
        <v>0.28139295983414853</v>
      </c>
      <c r="T7" s="82">
        <f>SpeedupOverRef!F68</f>
        <v>2.6990095310056539</v>
      </c>
      <c r="U7" s="83">
        <f>Power!F68</f>
        <v>58.095322525761212</v>
      </c>
      <c r="V7" s="84">
        <f>EnergyOverRef!F68</f>
        <v>0.95469583249640555</v>
      </c>
      <c r="W7" s="82">
        <f>SpeedupOverRef!G68</f>
        <v>4.4641345555830032</v>
      </c>
      <c r="X7" s="83">
        <f>Power!G68</f>
        <v>46.96365163528705</v>
      </c>
      <c r="Y7" s="84">
        <f>EnergyOverRef!G68</f>
        <v>0.43862690111087566</v>
      </c>
    </row>
    <row r="8" spans="1:40">
      <c r="A8" s="13"/>
      <c r="B8" s="263">
        <f>B7/B5</f>
        <v>1.0971164628168552E-2</v>
      </c>
      <c r="C8" s="147">
        <f>C7/B5</f>
        <v>5.0584563528562616E-2</v>
      </c>
      <c r="D8" s="264">
        <f>D7/B5</f>
        <v>4.0578842098247959E-3</v>
      </c>
      <c r="E8" s="263">
        <f>E7/E5</f>
        <v>1.4820910890465132E-2</v>
      </c>
      <c r="F8" s="147">
        <f>F7/E5</f>
        <v>0.80164472076644955</v>
      </c>
      <c r="G8" s="264">
        <f>G7/E5</f>
        <v>4.0901773381578153E-2</v>
      </c>
      <c r="H8" s="263">
        <f>H7/H5</f>
        <v>7.0028816458987996E-3</v>
      </c>
      <c r="I8" s="147">
        <f>I7/H5</f>
        <v>4.3889356406346572E-2</v>
      </c>
      <c r="J8" s="264">
        <f>J7/H5</f>
        <v>2.5342221357036385E-3</v>
      </c>
      <c r="K8" s="263">
        <f>K7/K5</f>
        <v>1.1157506807309843E-2</v>
      </c>
      <c r="L8" s="147">
        <f>L7/K5</f>
        <v>9.1394039764264343E-2</v>
      </c>
      <c r="M8" s="264">
        <f>M7/K5</f>
        <v>1.5209038867988363E-3</v>
      </c>
      <c r="N8" s="263">
        <f>N7/N5</f>
        <v>6.9988616650791475E-3</v>
      </c>
      <c r="O8" s="147">
        <f>O7/N5</f>
        <v>9.0648248186858182E-2</v>
      </c>
      <c r="P8" s="264">
        <f>P7/N5</f>
        <v>1.8469598611653422E-3</v>
      </c>
      <c r="Q8" s="263">
        <f>Q7/Q5</f>
        <v>9.9329769650426912E-3</v>
      </c>
      <c r="R8" s="147">
        <f>R7/Q5</f>
        <v>6.7221769341246018E-2</v>
      </c>
      <c r="S8" s="264">
        <f>S7/Q5</f>
        <v>7.3470746692989169E-4</v>
      </c>
      <c r="T8" s="263">
        <f>T7/T5</f>
        <v>4.637473420971914E-3</v>
      </c>
      <c r="U8" s="147">
        <f>U7/T5</f>
        <v>9.9820141796840567E-2</v>
      </c>
      <c r="V8" s="264">
        <f>V7/T5</f>
        <v>1.6403708462137553E-3</v>
      </c>
      <c r="W8" s="263">
        <f>W7/W5</f>
        <v>6.1068872169398125E-3</v>
      </c>
      <c r="X8" s="147">
        <f>X7/W5</f>
        <v>6.4245761470980919E-2</v>
      </c>
      <c r="Y8" s="264">
        <f>Y7/W5</f>
        <v>6.0003680042527454E-4</v>
      </c>
    </row>
    <row r="9" spans="1:40">
      <c r="A9" s="6" t="s">
        <v>73</v>
      </c>
      <c r="B9" s="22">
        <f>SpeedupOverRef!AA69</f>
        <v>0.5143297439068335</v>
      </c>
      <c r="C9" s="23">
        <f>Power!AA69</f>
        <v>2.3352861019779683</v>
      </c>
      <c r="D9" s="24">
        <f>EnergyOverRef!AA69</f>
        <v>0.1924887025427664</v>
      </c>
      <c r="E9" s="22">
        <f>SpeedupOverRef!C69</f>
        <v>0.8338656225161083</v>
      </c>
      <c r="F9" s="23">
        <f>Power!C69</f>
        <v>43.857805434170182</v>
      </c>
      <c r="G9" s="24">
        <f>EnergyOverRef!C69</f>
        <v>2.2459620990397164</v>
      </c>
      <c r="H9" s="22">
        <f>SpeedupOverRef!AF69</f>
        <v>0.6610514205153124</v>
      </c>
      <c r="I9" s="23">
        <f>Power!AF69</f>
        <v>4.3863103057137369</v>
      </c>
      <c r="J9" s="24">
        <f>EnergyOverRef!AF69</f>
        <v>0.28890881471840207</v>
      </c>
      <c r="K9" s="22">
        <f>SpeedupOverRef!AC69</f>
        <v>2.5207575109175533</v>
      </c>
      <c r="L9" s="23">
        <f>Power!AC69</f>
        <v>20.329962297436225</v>
      </c>
      <c r="M9" s="24">
        <f>EnergyOverRef!AC69</f>
        <v>0.34795054119467894</v>
      </c>
      <c r="N9" s="22">
        <f>SpeedupOverRef!E69</f>
        <v>2.021516196513097</v>
      </c>
      <c r="O9" s="23">
        <f>Power!E69</f>
        <v>25.825190014471893</v>
      </c>
      <c r="P9" s="24">
        <f>EnergyOverRef!E69</f>
        <v>0.54386068266377607</v>
      </c>
      <c r="Q9" s="22">
        <f>SpeedupOverRef!AI69</f>
        <v>3.5302185193285753</v>
      </c>
      <c r="R9" s="23">
        <f>Power!AI69</f>
        <v>24.056388260997203</v>
      </c>
      <c r="S9" s="24">
        <f>EnergyOverRef!AI69</f>
        <v>0.29046203078704097</v>
      </c>
      <c r="T9" s="22">
        <f>SpeedupOverRef!F69</f>
        <v>2.3856233812964649</v>
      </c>
      <c r="U9" s="23">
        <f>Power!F69</f>
        <v>55.621682195864864</v>
      </c>
      <c r="V9" s="24">
        <f>EnergyOverRef!F69</f>
        <v>1.042539435425367</v>
      </c>
      <c r="W9" s="22">
        <f>SpeedupOverRef!G69</f>
        <v>3.7812935599505044</v>
      </c>
      <c r="X9" s="23">
        <f>Power!G69</f>
        <v>39.900301116245799</v>
      </c>
      <c r="Y9" s="24">
        <f>EnergyOverRef!G69</f>
        <v>0.45413220652454822</v>
      </c>
    </row>
    <row r="10" spans="1:40">
      <c r="A10" s="6" t="s">
        <v>393</v>
      </c>
      <c r="B10" s="22">
        <f>SpeedupOverRef!AA70</f>
        <v>0.51050521567079377</v>
      </c>
      <c r="C10" s="23">
        <f>Power!AA70</f>
        <v>2.339144443857847</v>
      </c>
      <c r="D10" s="24">
        <f>EnergyOverRef!AA70</f>
        <v>0.19640235453299335</v>
      </c>
      <c r="E10" s="22">
        <f>SpeedupOverRef!C70</f>
        <v>0.84504288553496121</v>
      </c>
      <c r="F10" s="23">
        <f>Power!C70</f>
        <v>43.532252132281926</v>
      </c>
      <c r="G10" s="24">
        <f>EnergyOverRef!C70</f>
        <v>2.224444613650463</v>
      </c>
      <c r="H10" s="22">
        <f>SpeedupOverRef!AF70</f>
        <v>0.65926119019244167</v>
      </c>
      <c r="I10" s="23">
        <f>Power!AF70</f>
        <v>4.3251436556568654</v>
      </c>
      <c r="J10" s="24">
        <f>EnergyOverRef!AF70</f>
        <v>0.28929352714297707</v>
      </c>
      <c r="K10" s="22">
        <f>SpeedupOverRef!AC70</f>
        <v>2.5311164761001081</v>
      </c>
      <c r="L10" s="23">
        <f>Power!AC70</f>
        <v>20.177773168364329</v>
      </c>
      <c r="M10" s="24">
        <f>EnergyOverRef!AC70</f>
        <v>0.34772974891089292</v>
      </c>
      <c r="N10" s="22">
        <f>SpeedupOverRef!E70</f>
        <v>2.0274342642817715</v>
      </c>
      <c r="O10" s="23">
        <f>Power!E70</f>
        <v>25.605814607505124</v>
      </c>
      <c r="P10" s="24">
        <f>EnergyOverRef!E70</f>
        <v>0.54408149578093423</v>
      </c>
      <c r="Q10" s="22">
        <f>SpeedupOverRef!AI70</f>
        <v>3.5578539259588271</v>
      </c>
      <c r="R10" s="23">
        <f>Power!AI70</f>
        <v>23.634294506653628</v>
      </c>
      <c r="S10" s="24">
        <f>EnergyOverRef!AI70</f>
        <v>0.2861819265045602</v>
      </c>
      <c r="T10" s="22">
        <f>SpeedupOverRef!F70</f>
        <v>2.4138893468824567</v>
      </c>
      <c r="U10" s="23">
        <f>Power!F70</f>
        <v>55.20137019668757</v>
      </c>
      <c r="V10" s="24">
        <f>EnergyOverRef!F70</f>
        <v>1.0399669517434</v>
      </c>
      <c r="W10" s="22">
        <f>SpeedupOverRef!G70</f>
        <v>3.8404133826147033</v>
      </c>
      <c r="X10" s="23">
        <f>Power!G70</f>
        <v>39.134153643118061</v>
      </c>
      <c r="Y10" s="24">
        <f>EnergyOverRef!G70</f>
        <v>0.44237914034743586</v>
      </c>
    </row>
    <row r="11" spans="1:40">
      <c r="A11" s="13" t="s">
        <v>9</v>
      </c>
      <c r="B11" s="22">
        <f>SpeedupOverRef!AA71</f>
        <v>0.52988282540006226</v>
      </c>
      <c r="C11" s="23">
        <f>Power!AA71</f>
        <v>2.3195955116664626</v>
      </c>
      <c r="D11" s="24">
        <f>EnergyOverRef!AA71</f>
        <v>0.17657318444917705</v>
      </c>
      <c r="E11" s="22">
        <f>SpeedupOverRef!C71</f>
        <v>0.78841141957277316</v>
      </c>
      <c r="F11" s="23">
        <f>Power!C71</f>
        <v>45.181722195182452</v>
      </c>
      <c r="G11" s="24">
        <f>EnergyOverRef!C71</f>
        <v>2.3334665396226799</v>
      </c>
      <c r="H11" s="22">
        <f>SpeedupOverRef!AF71</f>
        <v>0.6683316904949852</v>
      </c>
      <c r="I11" s="23">
        <f>Power!AF71</f>
        <v>4.6350546826116839</v>
      </c>
      <c r="J11" s="24">
        <f>EnergyOverRef!AF71</f>
        <v>0.28734431752513107</v>
      </c>
      <c r="K11" s="22">
        <f>SpeedupOverRef!AC71</f>
        <v>2.4786310525084985</v>
      </c>
      <c r="L11" s="23">
        <f>Power!AC71</f>
        <v>20.948864755661919</v>
      </c>
      <c r="M11" s="24">
        <f>EnergyOverRef!AC71</f>
        <v>0.34884842981540898</v>
      </c>
      <c r="N11" s="22">
        <f>SpeedupOverRef!E71</f>
        <v>1.9974493875871548</v>
      </c>
      <c r="O11" s="23">
        <f>Power!E71</f>
        <v>26.717316669470105</v>
      </c>
      <c r="P11" s="24">
        <f>EnergyOverRef!E71</f>
        <v>0.54296270932066537</v>
      </c>
      <c r="Q11" s="22">
        <f>SpeedupOverRef!AI71</f>
        <v>3.4178345323655499</v>
      </c>
      <c r="R11" s="23">
        <f>Power!AI71</f>
        <v>25.772902861994403</v>
      </c>
      <c r="S11" s="24">
        <f>EnergyOverRef!AI71</f>
        <v>0.30786778820246263</v>
      </c>
      <c r="T11" s="22">
        <f>SpeedupOverRef!F71</f>
        <v>2.2706751212467644</v>
      </c>
      <c r="U11" s="23">
        <f>Power!F71</f>
        <v>57.330950992519199</v>
      </c>
      <c r="V11" s="24">
        <f>EnergyOverRef!F71</f>
        <v>1.0530008690653638</v>
      </c>
      <c r="W11" s="22">
        <f>SpeedupOverRef!G71</f>
        <v>3.540872947782761</v>
      </c>
      <c r="X11" s="23">
        <f>Power!G71</f>
        <v>43.015967506965282</v>
      </c>
      <c r="Y11" s="24">
        <f>EnergyOverRef!G71</f>
        <v>0.50192800897813861</v>
      </c>
    </row>
    <row r="12" spans="1:40">
      <c r="A12" s="13" t="s">
        <v>10</v>
      </c>
      <c r="B12" s="22">
        <f>SpeedupOverRef!AA72</f>
        <v>0.49877666241360469</v>
      </c>
      <c r="C12" s="23">
        <f>Power!AA72</f>
        <v>2.3509766922894735</v>
      </c>
      <c r="D12" s="24">
        <f>EnergyOverRef!AA72</f>
        <v>0.20840422063635575</v>
      </c>
      <c r="E12" s="22">
        <f>SpeedupOverRef!C72</f>
        <v>0.87931982545944332</v>
      </c>
      <c r="F12" s="23">
        <f>Power!C72</f>
        <v>42.533888673157911</v>
      </c>
      <c r="G12" s="24">
        <f>EnergyOverRef!C72</f>
        <v>2.1584576584567534</v>
      </c>
      <c r="H12" s="22">
        <f>SpeedupOverRef!AF72</f>
        <v>0.6537711505356395</v>
      </c>
      <c r="I12" s="23">
        <f>Power!AF72</f>
        <v>4.13756592881579</v>
      </c>
      <c r="J12" s="24">
        <f>EnergyOverRef!AF72</f>
        <v>0.29047331191167308</v>
      </c>
      <c r="K12" s="22">
        <f>SpeedupOverRef!AC72</f>
        <v>2.5628839693266081</v>
      </c>
      <c r="L12" s="23">
        <f>Power!AC72</f>
        <v>19.711059839210531</v>
      </c>
      <c r="M12" s="24">
        <f>EnergyOverRef!AC72</f>
        <v>0.34705265257394896</v>
      </c>
      <c r="N12" s="22">
        <f>SpeedupOverRef!E72</f>
        <v>2.0455830054390391</v>
      </c>
      <c r="O12" s="23">
        <f>Power!E72</f>
        <v>24.933063359473685</v>
      </c>
      <c r="P12" s="24">
        <f>EnergyOverRef!E72</f>
        <v>0.54475865600688678</v>
      </c>
      <c r="Q12" s="22">
        <f>SpeedupOverRef!AI72</f>
        <v>3.6426025062916012</v>
      </c>
      <c r="R12" s="23">
        <f>Power!AI72</f>
        <v>22.339873659999999</v>
      </c>
      <c r="S12" s="24">
        <f>EnergyOverRef!AI72</f>
        <v>0.27305627337161931</v>
      </c>
      <c r="T12" s="22">
        <f>SpeedupOverRef!F72</f>
        <v>2.5005716413461654</v>
      </c>
      <c r="U12" s="23">
        <f>Power!F72</f>
        <v>53.912413399210529</v>
      </c>
      <c r="V12" s="24">
        <f>EnergyOverRef!F72</f>
        <v>1.0320780017853699</v>
      </c>
      <c r="W12" s="22">
        <f>SpeedupOverRef!G72</f>
        <v>4.0217141721182479</v>
      </c>
      <c r="X12" s="23">
        <f>Power!G72</f>
        <v>36.784634725526324</v>
      </c>
      <c r="Y12" s="24">
        <f>EnergyOverRef!G72</f>
        <v>0.40633640407095789</v>
      </c>
    </row>
    <row r="13" spans="1:40">
      <c r="A13" s="13" t="s">
        <v>11</v>
      </c>
      <c r="B13" s="22">
        <f>SpeedupOverRef!AA73</f>
        <v>0.51892355292800141</v>
      </c>
      <c r="C13" s="23">
        <f>Power!AA73</f>
        <v>2.4948208184593526</v>
      </c>
      <c r="D13" s="24">
        <f>EnergyOverRef!AA73</f>
        <v>0.1913947647046666</v>
      </c>
      <c r="E13" s="22">
        <f>SpeedupOverRef!C73</f>
        <v>0.78167362990193034</v>
      </c>
      <c r="F13" s="23">
        <f>Power!C73</f>
        <v>44.185805476261748</v>
      </c>
      <c r="G13" s="24">
        <f>EnergyOverRef!C73</f>
        <v>2.2507284023096381</v>
      </c>
      <c r="H13" s="22">
        <f>SpeedupOverRef!AF73</f>
        <v>0.93301136101056015</v>
      </c>
      <c r="I13" s="23">
        <f>Power!AF73</f>
        <v>5.2618734889364482</v>
      </c>
      <c r="J13" s="24">
        <f>EnergyOverRef!AF73</f>
        <v>0.2243778968157521</v>
      </c>
      <c r="K13" s="22">
        <f>SpeedupOverRef!AC73</f>
        <v>2.6636864288733251</v>
      </c>
      <c r="L13" s="23">
        <f>Power!AC73</f>
        <v>21.589853703578086</v>
      </c>
      <c r="M13" s="24">
        <f>EnergyOverRef!AC73</f>
        <v>0.32843120753250582</v>
      </c>
      <c r="N13" s="22">
        <f>SpeedupOverRef!E73</f>
        <v>2.0792995806245633</v>
      </c>
      <c r="O13" s="23">
        <f>Power!E73</f>
        <v>27.147146201081679</v>
      </c>
      <c r="P13" s="24">
        <f>EnergyOverRef!E73</f>
        <v>0.51690905264272335</v>
      </c>
      <c r="Q13" s="22">
        <f>SpeedupOverRef!AI73</f>
        <v>4.3996478647801629</v>
      </c>
      <c r="R13" s="23">
        <f>Power!AI73</f>
        <v>29.284401820248291</v>
      </c>
      <c r="S13" s="24">
        <f>EnergyOverRef!AI73</f>
        <v>0.26360888339196437</v>
      </c>
      <c r="T13" s="22">
        <f>SpeedupOverRef!F73</f>
        <v>3.4542418191401918</v>
      </c>
      <c r="U13" s="23">
        <f>Power!F73</f>
        <v>62.631273485511784</v>
      </c>
      <c r="V13" s="24">
        <f>EnergyOverRef!F73</f>
        <v>0.74536065053049405</v>
      </c>
      <c r="W13" s="22">
        <f>SpeedupOverRef!G73</f>
        <v>6.0155683752928253</v>
      </c>
      <c r="X13" s="23">
        <f>Power!G73</f>
        <v>61.142005433270235</v>
      </c>
      <c r="Y13" s="24">
        <f>EnergyOverRef!G73</f>
        <v>0.39821553125219322</v>
      </c>
    </row>
    <row r="14" spans="1:40">
      <c r="A14" s="13" t="s">
        <v>23</v>
      </c>
      <c r="B14" s="22">
        <f>SpeedupOverRef!AA74</f>
        <v>0.50751202909045312</v>
      </c>
      <c r="C14" s="23">
        <f>Power!AA74</f>
        <v>2.2837928439995334</v>
      </c>
      <c r="D14" s="24">
        <f>EnergyOverRef!AA74</f>
        <v>0.19818283091639838</v>
      </c>
      <c r="E14" s="22">
        <f>SpeedupOverRef!C74</f>
        <v>0.86757417642670542</v>
      </c>
      <c r="F14" s="23">
        <f>Power!C74</f>
        <v>43.299877609977969</v>
      </c>
      <c r="G14" s="24">
        <f>EnergyOverRef!C74</f>
        <v>2.2150992665716456</v>
      </c>
      <c r="H14" s="22">
        <f>SpeedupOverRef!AF74</f>
        <v>0.56192779612377741</v>
      </c>
      <c r="I14" s="23">
        <f>Power!AF74</f>
        <v>3.9920841593796803</v>
      </c>
      <c r="J14" s="24">
        <f>EnergyOverRef!AF74</f>
        <v>0.31237464014821242</v>
      </c>
      <c r="K14" s="22">
        <f>SpeedupOverRef!AC74</f>
        <v>2.4839804928918534</v>
      </c>
      <c r="L14" s="23">
        <f>Power!AC74</f>
        <v>19.675700089177216</v>
      </c>
      <c r="M14" s="24">
        <f>EnergyOverRef!AC74</f>
        <v>0.35459145251209723</v>
      </c>
      <c r="N14" s="22">
        <f>SpeedupOverRef!E74</f>
        <v>2.0089932629154452</v>
      </c>
      <c r="O14" s="23">
        <f>Power!E74</f>
        <v>25.057785596455677</v>
      </c>
      <c r="P14" s="24">
        <f>EnergyOverRef!E74</f>
        <v>0.55374280889674254</v>
      </c>
      <c r="Q14" s="22">
        <f>SpeedupOverRef!AI74</f>
        <v>3.2585494143779101</v>
      </c>
      <c r="R14" s="23">
        <f>Power!AI74</f>
        <v>21.62536746181997</v>
      </c>
      <c r="S14" s="24">
        <f>EnergyOverRef!AI74</f>
        <v>0.2942078973890388</v>
      </c>
      <c r="T14" s="22">
        <f>SpeedupOverRef!F74</f>
        <v>2.0439862456352622</v>
      </c>
      <c r="U14" s="23">
        <f>Power!F74</f>
        <v>52.559626805105616</v>
      </c>
      <c r="V14" s="24">
        <f>EnergyOverRef!F74</f>
        <v>1.1447158588413222</v>
      </c>
      <c r="W14" s="22">
        <f>SpeedupOverRef!G74</f>
        <v>3.0670249407735928</v>
      </c>
      <c r="X14" s="23">
        <f>Power!G74</f>
        <v>31.309139673286165</v>
      </c>
      <c r="Y14" s="24">
        <f>EnergyOverRef!G74</f>
        <v>0.45808175691463315</v>
      </c>
    </row>
    <row r="15" spans="1:40" ht="26">
      <c r="A15" s="8" t="s">
        <v>128</v>
      </c>
      <c r="B15" s="22">
        <f>SpeedupOverRef!AA78</f>
        <v>0.52165309665903759</v>
      </c>
      <c r="C15" s="23">
        <f>Power!AA78</f>
        <v>2.399782941269927</v>
      </c>
      <c r="D15" s="24">
        <f>EnergyOverRef!AA78</f>
        <v>0.17439758550872281</v>
      </c>
      <c r="E15" s="22">
        <f>SpeedupOverRef!C78</f>
        <v>0.75488511195674923</v>
      </c>
      <c r="F15" s="23">
        <f>Power!C78</f>
        <v>45.667441000037613</v>
      </c>
      <c r="G15" s="24">
        <f>EnergyOverRef!C78</f>
        <v>2.2940486895116683</v>
      </c>
      <c r="H15" s="22">
        <f>SpeedupOverRef!AF78</f>
        <v>0.86319519716949156</v>
      </c>
      <c r="I15" s="23">
        <f>Power!AF78</f>
        <v>5.1401743499966335</v>
      </c>
      <c r="J15" s="24">
        <f>EnergyOverRef!AF78</f>
        <v>0.23214699360735086</v>
      </c>
      <c r="K15" s="22">
        <f>SpeedupOverRef!AC78</f>
        <v>2.4411688807294061</v>
      </c>
      <c r="L15" s="23">
        <f>Power!AC78</f>
        <v>22.595059115449871</v>
      </c>
      <c r="M15" s="24">
        <f>EnergyOverRef!AC78</f>
        <v>0.37489764590855112</v>
      </c>
      <c r="N15" s="22">
        <f>SpeedupOverRef!E78</f>
        <v>2.0384835465312223</v>
      </c>
      <c r="O15" s="23">
        <f>Power!E78</f>
        <v>28.452884731461381</v>
      </c>
      <c r="P15" s="24">
        <f>EnergyOverRef!E78</f>
        <v>0.53841350043970104</v>
      </c>
      <c r="Q15" s="22">
        <f>SpeedupOverRef!AI78</f>
        <v>4.2643743119401218</v>
      </c>
      <c r="R15" s="23">
        <f>Power!AI78</f>
        <v>29.520321526794532</v>
      </c>
      <c r="S15" s="24">
        <f>EnergyOverRef!AI78</f>
        <v>0.26645066351267027</v>
      </c>
      <c r="T15" s="22">
        <f>SpeedupOverRef!F78</f>
        <v>3.0868197958288723</v>
      </c>
      <c r="U15" s="23">
        <f>Power!F78</f>
        <v>64.618233797637686</v>
      </c>
      <c r="V15" s="24">
        <f>EnergyOverRef!F78</f>
        <v>0.83527054210656571</v>
      </c>
      <c r="W15" s="22">
        <f>SpeedupOverRef!G78</f>
        <v>5.4912159132242406</v>
      </c>
      <c r="X15" s="23">
        <f>Power!G78</f>
        <v>62.750392324464769</v>
      </c>
      <c r="Y15" s="24">
        <f>EnergyOverRef!G78</f>
        <v>0.43728837331074188</v>
      </c>
    </row>
    <row r="16" spans="1:40" ht="26">
      <c r="A16" s="8" t="s">
        <v>3</v>
      </c>
      <c r="B16" s="22">
        <f>SpeedupOverRef!AA77</f>
        <v>0.53216886116145801</v>
      </c>
      <c r="C16" s="23">
        <f>Power!AA77</f>
        <v>2.2973212256655002</v>
      </c>
      <c r="D16" s="24">
        <f>EnergyOverRef!AA77</f>
        <v>0.1771775174881921</v>
      </c>
      <c r="E16" s="22">
        <f>SpeedupOverRef!C77</f>
        <v>0.7977242827994464</v>
      </c>
      <c r="F16" s="23">
        <f>Power!C77</f>
        <v>45.046800304944909</v>
      </c>
      <c r="G16" s="24">
        <f>EnergyOverRef!C77</f>
        <v>2.3444159424312936</v>
      </c>
      <c r="H16" s="22">
        <f>SpeedupOverRef!AF77</f>
        <v>0.61420293864095532</v>
      </c>
      <c r="I16" s="23">
        <f>Power!AF77</f>
        <v>4.494743663893642</v>
      </c>
      <c r="J16" s="24">
        <f>EnergyOverRef!AF77</f>
        <v>0.30267690750229215</v>
      </c>
      <c r="K16" s="22">
        <f>SpeedupOverRef!AC77</f>
        <v>2.4890372113360244</v>
      </c>
      <c r="L16" s="23">
        <f>Power!AC77</f>
        <v>20.491588544609712</v>
      </c>
      <c r="M16" s="24">
        <f>EnergyOverRef!AC77</f>
        <v>0.34161253645620271</v>
      </c>
      <c r="N16" s="22">
        <f>SpeedupOverRef!E77</f>
        <v>1.9860510101026914</v>
      </c>
      <c r="O16" s="23">
        <f>Power!E77</f>
        <v>26.23521443002808</v>
      </c>
      <c r="P16" s="24">
        <f>EnergyOverRef!E77</f>
        <v>0.54422637845426647</v>
      </c>
      <c r="Q16" s="22">
        <f>SpeedupOverRef!AI77</f>
        <v>3.1826845935948369</v>
      </c>
      <c r="R16" s="23">
        <f>Power!AI77</f>
        <v>24.731953232883253</v>
      </c>
      <c r="S16" s="24">
        <f>EnergyOverRef!AI77</f>
        <v>0.3193725450607382</v>
      </c>
      <c r="T16" s="22">
        <f>SpeedupOverRef!F77</f>
        <v>2.0439682671961794</v>
      </c>
      <c r="U16" s="23">
        <f>Power!F77</f>
        <v>55.306705768875183</v>
      </c>
      <c r="V16" s="24">
        <f>EnergyOverRef!F77</f>
        <v>1.1134815154428077</v>
      </c>
      <c r="W16" s="22">
        <f>SpeedupOverRef!G77</f>
        <v>2.9991110129379046</v>
      </c>
      <c r="X16" s="23">
        <f>Power!G77</f>
        <v>37.534182835437633</v>
      </c>
      <c r="Y16" s="24">
        <f>EnergyOverRef!G77</f>
        <v>0.51988346333019331</v>
      </c>
    </row>
    <row r="17" spans="1:25" ht="26">
      <c r="A17" s="8" t="s">
        <v>302</v>
      </c>
      <c r="B17" s="22">
        <f>SpeedupOverRef!AA76</f>
        <v>0.5176828512320758</v>
      </c>
      <c r="C17" s="23">
        <f>Power!AA76</f>
        <v>2.5380198535454546</v>
      </c>
      <c r="D17" s="24">
        <f>EnergyOverRef!AA76</f>
        <v>0.19912075524827741</v>
      </c>
      <c r="E17" s="22">
        <f>SpeedupOverRef!C76</f>
        <v>0.79385022896792179</v>
      </c>
      <c r="F17" s="23">
        <f>Power!C76</f>
        <v>43.512334783636362</v>
      </c>
      <c r="G17" s="24">
        <f>EnergyOverRef!C76</f>
        <v>2.2310373626723519</v>
      </c>
      <c r="H17" s="22">
        <f>SpeedupOverRef!AF76</f>
        <v>0.96474598093831865</v>
      </c>
      <c r="I17" s="23">
        <f>Power!AF76</f>
        <v>5.3171912793636364</v>
      </c>
      <c r="J17" s="24">
        <f>EnergyOverRef!AF76</f>
        <v>0.22084648918320726</v>
      </c>
      <c r="K17" s="22">
        <f>SpeedupOverRef!AC76</f>
        <v>2.7648307689387437</v>
      </c>
      <c r="L17" s="23">
        <f>Power!AC76</f>
        <v>21.132942152727274</v>
      </c>
      <c r="M17" s="24">
        <f>EnergyOverRef!AC76</f>
        <v>0.30731009917975788</v>
      </c>
      <c r="N17" s="22">
        <f>SpeedupOverRef!E76</f>
        <v>2.0978523233942639</v>
      </c>
      <c r="O17" s="23">
        <f>Power!E76</f>
        <v>26.553628687272727</v>
      </c>
      <c r="P17" s="24">
        <f>EnergyOverRef!E76</f>
        <v>0.50713430364409706</v>
      </c>
      <c r="Q17" s="22">
        <f>SpeedupOverRef!AI76</f>
        <v>4.4611358433438184</v>
      </c>
      <c r="R17" s="23">
        <f>Power!AI76</f>
        <v>29.177165590000001</v>
      </c>
      <c r="S17" s="24">
        <f>EnergyOverRef!AI76</f>
        <v>0.26231716515527986</v>
      </c>
      <c r="T17" s="22">
        <f>SpeedupOverRef!F76</f>
        <v>3.6212518297362455</v>
      </c>
      <c r="U17" s="23">
        <f>Power!F76</f>
        <v>61.728109707272715</v>
      </c>
      <c r="V17" s="24">
        <f>EnergyOverRef!F76</f>
        <v>0.70449251799591606</v>
      </c>
      <c r="W17" s="22">
        <f>SpeedupOverRef!G76</f>
        <v>6.2539104035058193</v>
      </c>
      <c r="X17" s="23">
        <f>Power!G76</f>
        <v>60.410920482727278</v>
      </c>
      <c r="Y17" s="24">
        <f>EnergyOverRef!G76</f>
        <v>0.38045514849830736</v>
      </c>
    </row>
    <row r="18" spans="1:25" ht="26">
      <c r="A18" s="8" t="s">
        <v>303</v>
      </c>
      <c r="B18" s="25">
        <f>SpeedupOverRef!AA75</f>
        <v>0.49107414104311642</v>
      </c>
      <c r="C18" s="26">
        <f>Power!AA75</f>
        <v>2.274773922888889</v>
      </c>
      <c r="D18" s="27">
        <f>EnergyOverRef!AA75</f>
        <v>0.21218637320186917</v>
      </c>
      <c r="E18" s="25">
        <f>SpeedupOverRef!C75</f>
        <v>0.91414077217821132</v>
      </c>
      <c r="F18" s="26">
        <f>Power!C75</f>
        <v>42.135262480000002</v>
      </c>
      <c r="G18" s="27">
        <f>EnergyOverRef!C75</f>
        <v>2.1288881493318801</v>
      </c>
      <c r="H18" s="25">
        <f>SpeedupOverRef!AF75</f>
        <v>0.52707770111232566</v>
      </c>
      <c r="I18" s="26">
        <f>Power!AF75</f>
        <v>3.6569778230370367</v>
      </c>
      <c r="J18" s="27">
        <f>EnergyOverRef!AF75</f>
        <v>0.3188397952454925</v>
      </c>
      <c r="K18" s="25">
        <f>SpeedupOverRef!AC75</f>
        <v>2.4806093472624045</v>
      </c>
      <c r="L18" s="26">
        <f>Power!AC75</f>
        <v>19.131774452222224</v>
      </c>
      <c r="M18" s="27">
        <f>EnergyOverRef!AC75</f>
        <v>0.36324406321602687</v>
      </c>
      <c r="N18" s="25">
        <f>SpeedupOverRef!E75</f>
        <v>2.0242880981239479</v>
      </c>
      <c r="O18" s="26">
        <f>Power!E75</f>
        <v>24.272833040740739</v>
      </c>
      <c r="P18" s="27">
        <f>EnergyOverRef!E75</f>
        <v>0.56008709585839345</v>
      </c>
      <c r="Q18" s="25">
        <f>SpeedupOverRef!AI75</f>
        <v>3.3091259615666253</v>
      </c>
      <c r="R18" s="26">
        <f>Power!AI75</f>
        <v>19.55431028111111</v>
      </c>
      <c r="S18" s="27">
        <f>EnergyOverRef!AI75</f>
        <v>0.27743146560790571</v>
      </c>
      <c r="T18" s="25">
        <f>SpeedupOverRef!F75</f>
        <v>2.0439982312613179</v>
      </c>
      <c r="U18" s="26">
        <f>Power!F75</f>
        <v>50.728240829259263</v>
      </c>
      <c r="V18" s="27">
        <f>EnergyOverRef!F75</f>
        <v>1.1655387544403326</v>
      </c>
      <c r="W18" s="25">
        <f>SpeedupOverRef!G75</f>
        <v>3.1123008926640501</v>
      </c>
      <c r="X18" s="26">
        <f>Power!G75</f>
        <v>27.15911089851852</v>
      </c>
      <c r="Y18" s="27">
        <f>EnergyOverRef!G75</f>
        <v>0.4168806193042599</v>
      </c>
    </row>
    <row r="20" spans="1:25">
      <c r="Q20" s="85"/>
    </row>
    <row r="40" spans="17:20">
      <c r="Q40" s="209"/>
      <c r="T40" s="209"/>
    </row>
    <row r="41" spans="17:20">
      <c r="Q41" s="209"/>
    </row>
    <row r="57" spans="2:23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2:23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2:23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2:23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2:2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260"/>
      <c r="O61" s="11"/>
      <c r="P61" s="11"/>
      <c r="Q61" s="11"/>
      <c r="R61" s="11"/>
      <c r="S61" s="11"/>
      <c r="T61" s="11"/>
      <c r="U61" s="11"/>
      <c r="V61" s="11"/>
      <c r="W61" s="11"/>
    </row>
    <row r="62" spans="2:2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2:2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2:2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2:38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38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2:38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2:38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2:38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2:38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2:38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2:38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2:38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2:38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2:38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2:38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87"/>
      <c r="O76" s="11"/>
      <c r="P76" s="11"/>
      <c r="Q76" s="11"/>
      <c r="R76" s="11"/>
      <c r="S76" s="11"/>
      <c r="T76" s="11"/>
      <c r="U76" s="11"/>
      <c r="V76" s="11"/>
      <c r="W76" s="11"/>
    </row>
    <row r="77" spans="2:38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Y77" s="86"/>
      <c r="AF77" s="86"/>
      <c r="AL77" s="86"/>
    </row>
    <row r="78" spans="2:38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</sheetData>
  <sheetCalcPr fullCalcOnLoad="1"/>
  <mergeCells count="24">
    <mergeCell ref="T3:V3"/>
    <mergeCell ref="W3:Y3"/>
    <mergeCell ref="B4:D4"/>
    <mergeCell ref="E4:G4"/>
    <mergeCell ref="H4:J4"/>
    <mergeCell ref="K4:M4"/>
    <mergeCell ref="N4:P4"/>
    <mergeCell ref="Q4:S4"/>
    <mergeCell ref="T4:V4"/>
    <mergeCell ref="W4:Y4"/>
    <mergeCell ref="B3:D3"/>
    <mergeCell ref="E3:G3"/>
    <mergeCell ref="H3:J3"/>
    <mergeCell ref="K3:M3"/>
    <mergeCell ref="N3:P3"/>
    <mergeCell ref="Q3:S3"/>
    <mergeCell ref="T5:V5"/>
    <mergeCell ref="W5:Y5"/>
    <mergeCell ref="B5:D5"/>
    <mergeCell ref="E5:G5"/>
    <mergeCell ref="H5:J5"/>
    <mergeCell ref="K5:M5"/>
    <mergeCell ref="N5:P5"/>
    <mergeCell ref="Q5:S5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N78"/>
  <sheetViews>
    <sheetView workbookViewId="0"/>
  </sheetViews>
  <sheetFormatPr baseColWidth="10" defaultRowHeight="13"/>
  <cols>
    <col min="1" max="1" width="15.5703125" customWidth="1"/>
    <col min="2" max="25" width="6.28515625" customWidth="1"/>
  </cols>
  <sheetData>
    <row r="1" spans="1:40" s="276" customFormat="1" ht="23">
      <c r="B1" s="277" t="s">
        <v>165</v>
      </c>
    </row>
    <row r="2" spans="1:40" s="276" customFormat="1" ht="23">
      <c r="B2" s="277"/>
    </row>
    <row r="3" spans="1:40">
      <c r="B3" s="430" t="s">
        <v>154</v>
      </c>
      <c r="C3" s="431"/>
      <c r="D3" s="432"/>
      <c r="E3" s="430" t="s">
        <v>152</v>
      </c>
      <c r="F3" s="431"/>
      <c r="G3" s="432"/>
      <c r="H3" s="430" t="s">
        <v>151</v>
      </c>
      <c r="I3" s="431"/>
      <c r="J3" s="432"/>
      <c r="K3" s="430" t="s">
        <v>313</v>
      </c>
      <c r="L3" s="431"/>
      <c r="M3" s="432"/>
      <c r="N3" s="430" t="s">
        <v>153</v>
      </c>
      <c r="O3" s="431"/>
      <c r="P3" s="432"/>
      <c r="Q3" s="430" t="s">
        <v>155</v>
      </c>
      <c r="R3" s="431"/>
      <c r="S3" s="432"/>
      <c r="T3" s="430" t="s">
        <v>156</v>
      </c>
      <c r="U3" s="431"/>
      <c r="V3" s="432"/>
      <c r="W3" s="430" t="s">
        <v>157</v>
      </c>
      <c r="X3" s="431"/>
      <c r="Y3" s="432"/>
    </row>
    <row r="4" spans="1:40">
      <c r="B4" s="427" t="s">
        <v>34</v>
      </c>
      <c r="C4" s="428"/>
      <c r="D4" s="429"/>
      <c r="E4" s="427" t="s">
        <v>168</v>
      </c>
      <c r="F4" s="428"/>
      <c r="G4" s="429"/>
      <c r="H4" s="427" t="s">
        <v>169</v>
      </c>
      <c r="I4" s="428"/>
      <c r="J4" s="429"/>
      <c r="K4" s="427" t="s">
        <v>170</v>
      </c>
      <c r="L4" s="428"/>
      <c r="M4" s="429"/>
      <c r="N4" s="427" t="s">
        <v>375</v>
      </c>
      <c r="O4" s="428"/>
      <c r="P4" s="429"/>
      <c r="Q4" s="427" t="s">
        <v>123</v>
      </c>
      <c r="R4" s="428"/>
      <c r="S4" s="429"/>
      <c r="T4" s="427" t="s">
        <v>287</v>
      </c>
      <c r="U4" s="428"/>
      <c r="V4" s="429"/>
      <c r="W4" s="427" t="s">
        <v>20</v>
      </c>
      <c r="X4" s="428"/>
      <c r="Y4" s="429"/>
    </row>
    <row r="5" spans="1:40">
      <c r="A5" t="s">
        <v>311</v>
      </c>
      <c r="B5" s="427">
        <v>47</v>
      </c>
      <c r="C5" s="428"/>
      <c r="D5" s="429"/>
      <c r="E5" s="427">
        <v>55</v>
      </c>
      <c r="F5" s="428"/>
      <c r="G5" s="429"/>
      <c r="H5" s="427">
        <v>106</v>
      </c>
      <c r="I5" s="428"/>
      <c r="J5" s="429"/>
      <c r="K5" s="427">
        <v>228</v>
      </c>
      <c r="L5" s="428"/>
      <c r="M5" s="429"/>
      <c r="N5" s="427">
        <v>291</v>
      </c>
      <c r="O5" s="428"/>
      <c r="P5" s="429"/>
      <c r="Q5" s="427">
        <v>383</v>
      </c>
      <c r="R5" s="428"/>
      <c r="S5" s="429"/>
      <c r="T5" s="427">
        <v>582</v>
      </c>
      <c r="U5" s="428"/>
      <c r="V5" s="429"/>
      <c r="W5" s="427">
        <v>731</v>
      </c>
      <c r="X5" s="428"/>
      <c r="Y5" s="429"/>
    </row>
    <row r="6" spans="1:40">
      <c r="B6" s="77" t="s">
        <v>327</v>
      </c>
      <c r="C6" s="76" t="s">
        <v>373</v>
      </c>
      <c r="D6" s="78" t="s">
        <v>71</v>
      </c>
      <c r="E6" s="77" t="s">
        <v>327</v>
      </c>
      <c r="F6" s="76" t="s">
        <v>373</v>
      </c>
      <c r="G6" s="78" t="s">
        <v>71</v>
      </c>
      <c r="H6" s="77" t="s">
        <v>327</v>
      </c>
      <c r="I6" s="76" t="s">
        <v>373</v>
      </c>
      <c r="J6" s="78" t="s">
        <v>71</v>
      </c>
      <c r="K6" s="77" t="s">
        <v>327</v>
      </c>
      <c r="L6" s="76" t="s">
        <v>373</v>
      </c>
      <c r="M6" s="78" t="s">
        <v>71</v>
      </c>
      <c r="N6" s="77" t="s">
        <v>327</v>
      </c>
      <c r="O6" s="76" t="s">
        <v>373</v>
      </c>
      <c r="P6" s="78" t="s">
        <v>71</v>
      </c>
      <c r="Q6" s="77" t="s">
        <v>327</v>
      </c>
      <c r="R6" s="76" t="s">
        <v>373</v>
      </c>
      <c r="S6" s="78" t="s">
        <v>71</v>
      </c>
      <c r="T6" s="77" t="s">
        <v>327</v>
      </c>
      <c r="U6" s="76" t="s">
        <v>373</v>
      </c>
      <c r="V6" s="78" t="s">
        <v>71</v>
      </c>
      <c r="W6" s="77" t="s">
        <v>327</v>
      </c>
      <c r="X6" s="76" t="s">
        <v>373</v>
      </c>
      <c r="Y6" s="78" t="s">
        <v>71</v>
      </c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</row>
    <row r="7" spans="1:40">
      <c r="A7" s="13" t="s">
        <v>6</v>
      </c>
      <c r="B7" s="82">
        <f>SpeedupOverRef!AA68</f>
        <v>0.51564473752392193</v>
      </c>
      <c r="C7" s="83">
        <f>Power!AA68</f>
        <v>2.377474485842443</v>
      </c>
      <c r="D7" s="84">
        <f>EnergyOverRef!AA68</f>
        <v>0.19072055786176539</v>
      </c>
      <c r="E7" s="82">
        <f>SpeedupOverRef!C68</f>
        <v>0.81515009897558222</v>
      </c>
      <c r="F7" s="83">
        <f>Power!C68</f>
        <v>44.090459642154727</v>
      </c>
      <c r="G7" s="84">
        <f>EnergyOverRef!C68</f>
        <v>2.2495975359867986</v>
      </c>
      <c r="H7" s="82">
        <f>SpeedupOverRef!AF68</f>
        <v>0.74230545446527274</v>
      </c>
      <c r="I7" s="83">
        <f>Power!AF68</f>
        <v>4.6522717790727368</v>
      </c>
      <c r="J7" s="84">
        <f>EnergyOverRef!AF68</f>
        <v>0.26862754638458569</v>
      </c>
      <c r="K7" s="82">
        <f>SpeedupOverRef!AC68</f>
        <v>2.5439115520666444</v>
      </c>
      <c r="L7" s="83">
        <f>Power!AC68</f>
        <v>20.83784106625227</v>
      </c>
      <c r="M7" s="84">
        <f>EnergyOverRef!AC68</f>
        <v>0.34676608619013466</v>
      </c>
      <c r="N7" s="82">
        <f>SpeedupOverRef!E68</f>
        <v>2.0366687445380318</v>
      </c>
      <c r="O7" s="83">
        <f>Power!E68</f>
        <v>26.378640222375733</v>
      </c>
      <c r="P7" s="84">
        <f>EnergyOverRef!E68</f>
        <v>0.53746531959911459</v>
      </c>
      <c r="Q7" s="82">
        <f>SpeedupOverRef!AI68</f>
        <v>3.8043301776113507</v>
      </c>
      <c r="R7" s="83">
        <f>Power!AI68</f>
        <v>25.745937657697226</v>
      </c>
      <c r="S7" s="84">
        <f>EnergyOverRef!AI68</f>
        <v>0.28139295983414853</v>
      </c>
      <c r="T7" s="82">
        <f>SpeedupOverRef!F68</f>
        <v>2.6990095310056539</v>
      </c>
      <c r="U7" s="83">
        <f>Power!F68</f>
        <v>58.095322525761212</v>
      </c>
      <c r="V7" s="84">
        <f>EnergyOverRef!F68</f>
        <v>0.95469583249640555</v>
      </c>
      <c r="W7" s="82">
        <f>SpeedupOverRef!G68</f>
        <v>4.4641345555830032</v>
      </c>
      <c r="X7" s="83">
        <f>Power!G68</f>
        <v>46.96365163528705</v>
      </c>
      <c r="Y7" s="84">
        <f>EnergyOverRef!G68</f>
        <v>0.43862690111087566</v>
      </c>
    </row>
    <row r="8" spans="1:40">
      <c r="A8" s="13"/>
      <c r="B8" s="148">
        <f>B7/B5</f>
        <v>1.0971164628168552E-2</v>
      </c>
      <c r="C8" s="147">
        <f>C7/B5</f>
        <v>5.0584563528562616E-2</v>
      </c>
      <c r="D8" s="149">
        <f>D7/B5</f>
        <v>4.0578842098247959E-3</v>
      </c>
      <c r="E8" s="148">
        <f>E7/E5</f>
        <v>1.4820910890465132E-2</v>
      </c>
      <c r="F8" s="147">
        <f>F7/E5</f>
        <v>0.80164472076644955</v>
      </c>
      <c r="G8" s="149">
        <f>G7/E5</f>
        <v>4.0901773381578153E-2</v>
      </c>
      <c r="H8" s="148">
        <f>0.012</f>
        <v>1.2E-2</v>
      </c>
      <c r="I8" s="147">
        <f>I7/H5</f>
        <v>4.3889356406346572E-2</v>
      </c>
      <c r="J8" s="149">
        <f>J7/H5</f>
        <v>2.5342221357036385E-3</v>
      </c>
      <c r="K8" s="148">
        <f>K7/K5</f>
        <v>1.1157506807309843E-2</v>
      </c>
      <c r="L8" s="147">
        <f>L7/K5</f>
        <v>9.1394039764264343E-2</v>
      </c>
      <c r="M8" s="149">
        <f>M7/K5</f>
        <v>1.5209038867988363E-3</v>
      </c>
      <c r="N8" s="148">
        <f>N7/N5</f>
        <v>6.9988616650791475E-3</v>
      </c>
      <c r="O8" s="147">
        <f>O7/N5</f>
        <v>9.0648248186858182E-2</v>
      </c>
      <c r="P8" s="149">
        <f>P7/N5</f>
        <v>1.8469598611653422E-3</v>
      </c>
      <c r="Q8" s="148">
        <f>Q7/Q5</f>
        <v>9.9329769650426912E-3</v>
      </c>
      <c r="R8" s="147">
        <f>R7/Q5</f>
        <v>6.7221769341246018E-2</v>
      </c>
      <c r="S8" s="149">
        <f>S7/Q5</f>
        <v>7.3470746692989169E-4</v>
      </c>
      <c r="T8" s="148">
        <f>T7/T5</f>
        <v>4.637473420971914E-3</v>
      </c>
      <c r="U8" s="147">
        <f>U7/T5</f>
        <v>9.9820141796840567E-2</v>
      </c>
      <c r="V8" s="149">
        <f>V7/T5</f>
        <v>1.6403708462137553E-3</v>
      </c>
      <c r="W8" s="148">
        <f>W7/W5</f>
        <v>6.1068872169398125E-3</v>
      </c>
      <c r="X8" s="147">
        <f>X7/W5</f>
        <v>6.4245761470980919E-2</v>
      </c>
      <c r="Y8" s="149">
        <f>Y7/W5</f>
        <v>6.0003680042527454E-4</v>
      </c>
    </row>
    <row r="9" spans="1:40">
      <c r="A9" s="6" t="s">
        <v>73</v>
      </c>
      <c r="B9" s="22">
        <f>SpeedupOverRef!AA69</f>
        <v>0.5143297439068335</v>
      </c>
      <c r="C9" s="23">
        <f>Power!AA69</f>
        <v>2.3352861019779683</v>
      </c>
      <c r="D9" s="24">
        <f>EnergyOverRef!AA69</f>
        <v>0.1924887025427664</v>
      </c>
      <c r="E9" s="22">
        <f>SpeedupOverRef!C69</f>
        <v>0.8338656225161083</v>
      </c>
      <c r="F9" s="23">
        <f>Power!C69</f>
        <v>43.857805434170182</v>
      </c>
      <c r="G9" s="24">
        <f>EnergyOverRef!C69</f>
        <v>2.2459620990397164</v>
      </c>
      <c r="H9" s="22">
        <f>SpeedupOverRef!AF69</f>
        <v>0.6610514205153124</v>
      </c>
      <c r="I9" s="23">
        <f>Power!AF69</f>
        <v>4.3863103057137369</v>
      </c>
      <c r="J9" s="24">
        <f>EnergyOverRef!AF69</f>
        <v>0.28890881471840207</v>
      </c>
      <c r="K9" s="22">
        <f>SpeedupOverRef!AC69</f>
        <v>2.5207575109175533</v>
      </c>
      <c r="L9" s="23">
        <f>Power!AC69</f>
        <v>20.329962297436225</v>
      </c>
      <c r="M9" s="24">
        <f>EnergyOverRef!AC69</f>
        <v>0.34795054119467894</v>
      </c>
      <c r="N9" s="22">
        <f>SpeedupOverRef!E69</f>
        <v>2.021516196513097</v>
      </c>
      <c r="O9" s="23">
        <f>Power!E69</f>
        <v>25.825190014471893</v>
      </c>
      <c r="P9" s="24">
        <f>EnergyOverRef!E69</f>
        <v>0.54386068266377607</v>
      </c>
      <c r="Q9" s="22">
        <f>SpeedupOverRef!AI69</f>
        <v>3.5302185193285753</v>
      </c>
      <c r="R9" s="23">
        <f>Power!AI69</f>
        <v>24.056388260997203</v>
      </c>
      <c r="S9" s="24">
        <f>EnergyOverRef!AI69</f>
        <v>0.29046203078704097</v>
      </c>
      <c r="T9" s="22">
        <f>SpeedupOverRef!F69</f>
        <v>2.3856233812964649</v>
      </c>
      <c r="U9" s="23">
        <f>Power!F69</f>
        <v>55.621682195864864</v>
      </c>
      <c r="V9" s="24">
        <f>EnergyOverRef!F69</f>
        <v>1.042539435425367</v>
      </c>
      <c r="W9" s="22">
        <f>SpeedupOverRef!G69</f>
        <v>3.7812935599505044</v>
      </c>
      <c r="X9" s="23">
        <f>Power!G69</f>
        <v>39.900301116245799</v>
      </c>
      <c r="Y9" s="24">
        <f>EnergyOverRef!G69</f>
        <v>0.45413220652454822</v>
      </c>
    </row>
    <row r="10" spans="1:40">
      <c r="A10" s="6" t="s">
        <v>393</v>
      </c>
      <c r="B10" s="22">
        <f>SpeedupOverRef!AA70</f>
        <v>0.51050521567079377</v>
      </c>
      <c r="C10" s="23">
        <f>Power!AA70</f>
        <v>2.339144443857847</v>
      </c>
      <c r="D10" s="24">
        <f>EnergyOverRef!AA70</f>
        <v>0.19640235453299335</v>
      </c>
      <c r="E10" s="22">
        <f>SpeedupOverRef!C70</f>
        <v>0.84504288553496121</v>
      </c>
      <c r="F10" s="23">
        <f>Power!C70</f>
        <v>43.532252132281926</v>
      </c>
      <c r="G10" s="24">
        <f>EnergyOverRef!C70</f>
        <v>2.224444613650463</v>
      </c>
      <c r="H10" s="22">
        <f>SpeedupOverRef!AF70</f>
        <v>0.65926119019244167</v>
      </c>
      <c r="I10" s="23">
        <f>Power!AF70</f>
        <v>4.3251436556568654</v>
      </c>
      <c r="J10" s="24">
        <f>EnergyOverRef!AF70</f>
        <v>0.28929352714297707</v>
      </c>
      <c r="K10" s="22">
        <f>SpeedupOverRef!AC70</f>
        <v>2.5311164761001081</v>
      </c>
      <c r="L10" s="23">
        <f>Power!AC70</f>
        <v>20.177773168364329</v>
      </c>
      <c r="M10" s="24">
        <f>EnergyOverRef!AC70</f>
        <v>0.34772974891089292</v>
      </c>
      <c r="N10" s="22">
        <f>SpeedupOverRef!E70</f>
        <v>2.0274342642817715</v>
      </c>
      <c r="O10" s="23">
        <f>Power!E70</f>
        <v>25.605814607505124</v>
      </c>
      <c r="P10" s="24">
        <f>EnergyOverRef!E70</f>
        <v>0.54408149578093423</v>
      </c>
      <c r="Q10" s="22">
        <f>SpeedupOverRef!AI70</f>
        <v>3.5578539259588271</v>
      </c>
      <c r="R10" s="23">
        <f>Power!AI70</f>
        <v>23.634294506653628</v>
      </c>
      <c r="S10" s="24">
        <f>EnergyOverRef!AI70</f>
        <v>0.2861819265045602</v>
      </c>
      <c r="T10" s="22">
        <f>SpeedupOverRef!F70</f>
        <v>2.4138893468824567</v>
      </c>
      <c r="U10" s="23">
        <f>Power!F70</f>
        <v>55.20137019668757</v>
      </c>
      <c r="V10" s="24">
        <f>EnergyOverRef!F70</f>
        <v>1.0399669517434</v>
      </c>
      <c r="W10" s="22">
        <f>SpeedupOverRef!G70</f>
        <v>3.8404133826147033</v>
      </c>
      <c r="X10" s="23">
        <f>Power!G70</f>
        <v>39.134153643118061</v>
      </c>
      <c r="Y10" s="24">
        <f>EnergyOverRef!G70</f>
        <v>0.44237914034743586</v>
      </c>
    </row>
    <row r="11" spans="1:40">
      <c r="A11" s="13" t="s">
        <v>9</v>
      </c>
      <c r="B11" s="22">
        <f>SpeedupOverRef!AA71</f>
        <v>0.52988282540006226</v>
      </c>
      <c r="C11" s="23">
        <f>Power!AA71</f>
        <v>2.3195955116664626</v>
      </c>
      <c r="D11" s="24">
        <f>EnergyOverRef!AA71</f>
        <v>0.17657318444917705</v>
      </c>
      <c r="E11" s="22">
        <f>SpeedupOverRef!C71</f>
        <v>0.78841141957277316</v>
      </c>
      <c r="F11" s="23">
        <f>Power!C71</f>
        <v>45.181722195182452</v>
      </c>
      <c r="G11" s="24">
        <f>EnergyOverRef!C71</f>
        <v>2.3334665396226799</v>
      </c>
      <c r="H11" s="22">
        <f>SpeedupOverRef!AF71</f>
        <v>0.6683316904949852</v>
      </c>
      <c r="I11" s="23">
        <f>Power!AF71</f>
        <v>4.6350546826116839</v>
      </c>
      <c r="J11" s="24">
        <f>EnergyOverRef!AF71</f>
        <v>0.28734431752513107</v>
      </c>
      <c r="K11" s="22">
        <f>SpeedupOverRef!AC71</f>
        <v>2.4786310525084985</v>
      </c>
      <c r="L11" s="23">
        <f>Power!AC71</f>
        <v>20.948864755661919</v>
      </c>
      <c r="M11" s="24">
        <f>EnergyOverRef!AC71</f>
        <v>0.34884842981540898</v>
      </c>
      <c r="N11" s="22">
        <f>SpeedupOverRef!E71</f>
        <v>1.9974493875871548</v>
      </c>
      <c r="O11" s="23">
        <f>Power!E71</f>
        <v>26.717316669470105</v>
      </c>
      <c r="P11" s="24">
        <f>EnergyOverRef!E71</f>
        <v>0.54296270932066537</v>
      </c>
      <c r="Q11" s="22">
        <f>SpeedupOverRef!AI71</f>
        <v>3.4178345323655499</v>
      </c>
      <c r="R11" s="23">
        <f>Power!AI71</f>
        <v>25.772902861994403</v>
      </c>
      <c r="S11" s="24">
        <f>EnergyOverRef!AI71</f>
        <v>0.30786778820246263</v>
      </c>
      <c r="T11" s="22">
        <f>SpeedupOverRef!F71</f>
        <v>2.2706751212467644</v>
      </c>
      <c r="U11" s="23">
        <f>Power!F71</f>
        <v>57.330950992519199</v>
      </c>
      <c r="V11" s="24">
        <f>EnergyOverRef!F71</f>
        <v>1.0530008690653638</v>
      </c>
      <c r="W11" s="22">
        <f>SpeedupOverRef!G71</f>
        <v>3.540872947782761</v>
      </c>
      <c r="X11" s="23">
        <f>Power!G71</f>
        <v>43.015967506965282</v>
      </c>
      <c r="Y11" s="24">
        <f>EnergyOverRef!G71</f>
        <v>0.50192800897813861</v>
      </c>
    </row>
    <row r="12" spans="1:40">
      <c r="A12" s="13" t="s">
        <v>10</v>
      </c>
      <c r="B12" s="22">
        <f>SpeedupOverRef!AA72</f>
        <v>0.49877666241360469</v>
      </c>
      <c r="C12" s="23">
        <f>Power!AA72</f>
        <v>2.3509766922894735</v>
      </c>
      <c r="D12" s="24">
        <f>EnergyOverRef!AA72</f>
        <v>0.20840422063635575</v>
      </c>
      <c r="E12" s="22">
        <f>SpeedupOverRef!C72</f>
        <v>0.87931982545944332</v>
      </c>
      <c r="F12" s="23">
        <f>Power!C72</f>
        <v>42.533888673157911</v>
      </c>
      <c r="G12" s="24">
        <f>EnergyOverRef!C72</f>
        <v>2.1584576584567534</v>
      </c>
      <c r="H12" s="22">
        <f>SpeedupOverRef!AF72</f>
        <v>0.6537711505356395</v>
      </c>
      <c r="I12" s="23">
        <f>Power!AF72</f>
        <v>4.13756592881579</v>
      </c>
      <c r="J12" s="24">
        <f>EnergyOverRef!AF72</f>
        <v>0.29047331191167308</v>
      </c>
      <c r="K12" s="22">
        <f>SpeedupOverRef!AC72</f>
        <v>2.5628839693266081</v>
      </c>
      <c r="L12" s="23">
        <f>Power!AC72</f>
        <v>19.711059839210531</v>
      </c>
      <c r="M12" s="24">
        <f>EnergyOverRef!AC72</f>
        <v>0.34705265257394896</v>
      </c>
      <c r="N12" s="22">
        <f>SpeedupOverRef!E72</f>
        <v>2.0455830054390391</v>
      </c>
      <c r="O12" s="23">
        <f>Power!E72</f>
        <v>24.933063359473685</v>
      </c>
      <c r="P12" s="24">
        <f>EnergyOverRef!E72</f>
        <v>0.54475865600688678</v>
      </c>
      <c r="Q12" s="22">
        <f>SpeedupOverRef!AI72</f>
        <v>3.6426025062916012</v>
      </c>
      <c r="R12" s="23">
        <f>Power!AI72</f>
        <v>22.339873659999999</v>
      </c>
      <c r="S12" s="24">
        <f>EnergyOverRef!AI72</f>
        <v>0.27305627337161931</v>
      </c>
      <c r="T12" s="22">
        <f>SpeedupOverRef!F72</f>
        <v>2.5005716413461654</v>
      </c>
      <c r="U12" s="23">
        <f>Power!F72</f>
        <v>53.912413399210529</v>
      </c>
      <c r="V12" s="24">
        <f>EnergyOverRef!F72</f>
        <v>1.0320780017853699</v>
      </c>
      <c r="W12" s="22">
        <f>SpeedupOverRef!G72</f>
        <v>4.0217141721182479</v>
      </c>
      <c r="X12" s="23">
        <f>Power!G72</f>
        <v>36.784634725526324</v>
      </c>
      <c r="Y12" s="24">
        <f>EnergyOverRef!G72</f>
        <v>0.40633640407095789</v>
      </c>
    </row>
    <row r="13" spans="1:40">
      <c r="A13" s="13" t="s">
        <v>11</v>
      </c>
      <c r="B13" s="22">
        <f>SpeedupOverRef!AA73</f>
        <v>0.51892355292800141</v>
      </c>
      <c r="C13" s="23">
        <f>Power!AA73</f>
        <v>2.4948208184593526</v>
      </c>
      <c r="D13" s="24">
        <f>EnergyOverRef!AA73</f>
        <v>0.1913947647046666</v>
      </c>
      <c r="E13" s="22">
        <f>SpeedupOverRef!C73</f>
        <v>0.78167362990193034</v>
      </c>
      <c r="F13" s="23">
        <f>Power!C73</f>
        <v>44.185805476261748</v>
      </c>
      <c r="G13" s="24">
        <f>EnergyOverRef!C73</f>
        <v>2.2507284023096381</v>
      </c>
      <c r="H13" s="22">
        <f>SpeedupOverRef!AF73</f>
        <v>0.93301136101056015</v>
      </c>
      <c r="I13" s="23">
        <f>Power!AF73</f>
        <v>5.2618734889364482</v>
      </c>
      <c r="J13" s="24">
        <f>EnergyOverRef!AF73</f>
        <v>0.2243778968157521</v>
      </c>
      <c r="K13" s="22">
        <f>SpeedupOverRef!AC73</f>
        <v>2.6636864288733251</v>
      </c>
      <c r="L13" s="23">
        <f>Power!AC73</f>
        <v>21.589853703578086</v>
      </c>
      <c r="M13" s="24">
        <f>EnergyOverRef!AC73</f>
        <v>0.32843120753250582</v>
      </c>
      <c r="N13" s="22">
        <f>SpeedupOverRef!E73</f>
        <v>2.0792995806245633</v>
      </c>
      <c r="O13" s="23">
        <f>Power!E73</f>
        <v>27.147146201081679</v>
      </c>
      <c r="P13" s="24">
        <f>EnergyOverRef!E73</f>
        <v>0.51690905264272335</v>
      </c>
      <c r="Q13" s="22">
        <f>SpeedupOverRef!AI73</f>
        <v>4.3996478647801629</v>
      </c>
      <c r="R13" s="23">
        <f>Power!AI73</f>
        <v>29.284401820248291</v>
      </c>
      <c r="S13" s="24">
        <f>EnergyOverRef!AI73</f>
        <v>0.26360888339196437</v>
      </c>
      <c r="T13" s="22">
        <f>SpeedupOverRef!F73</f>
        <v>3.4542418191401918</v>
      </c>
      <c r="U13" s="23">
        <f>Power!F73</f>
        <v>62.631273485511784</v>
      </c>
      <c r="V13" s="24">
        <f>EnergyOverRef!F73</f>
        <v>0.74536065053049405</v>
      </c>
      <c r="W13" s="22">
        <f>SpeedupOverRef!G73</f>
        <v>6.0155683752928253</v>
      </c>
      <c r="X13" s="23">
        <f>Power!G73</f>
        <v>61.142005433270235</v>
      </c>
      <c r="Y13" s="24">
        <f>EnergyOverRef!G73</f>
        <v>0.39821553125219322</v>
      </c>
    </row>
    <row r="14" spans="1:40">
      <c r="A14" s="13" t="s">
        <v>23</v>
      </c>
      <c r="B14" s="22">
        <f>SpeedupOverRef!AA74</f>
        <v>0.50751202909045312</v>
      </c>
      <c r="C14" s="23">
        <f>Power!AA74</f>
        <v>2.2837928439995334</v>
      </c>
      <c r="D14" s="24">
        <f>EnergyOverRef!AA74</f>
        <v>0.19818283091639838</v>
      </c>
      <c r="E14" s="22">
        <f>SpeedupOverRef!C74</f>
        <v>0.86757417642670542</v>
      </c>
      <c r="F14" s="23">
        <f>Power!C74</f>
        <v>43.299877609977969</v>
      </c>
      <c r="G14" s="24">
        <f>EnergyOverRef!C74</f>
        <v>2.2150992665716456</v>
      </c>
      <c r="H14" s="22">
        <f>SpeedupOverRef!AF74</f>
        <v>0.56192779612377741</v>
      </c>
      <c r="I14" s="23">
        <f>Power!AF74</f>
        <v>3.9920841593796803</v>
      </c>
      <c r="J14" s="24">
        <f>EnergyOverRef!AF74</f>
        <v>0.31237464014821242</v>
      </c>
      <c r="K14" s="22">
        <f>SpeedupOverRef!AC74</f>
        <v>2.4839804928918534</v>
      </c>
      <c r="L14" s="23">
        <f>Power!AC74</f>
        <v>19.675700089177216</v>
      </c>
      <c r="M14" s="24">
        <f>EnergyOverRef!AC74</f>
        <v>0.35459145251209723</v>
      </c>
      <c r="N14" s="22">
        <f>SpeedupOverRef!E74</f>
        <v>2.0089932629154452</v>
      </c>
      <c r="O14" s="23">
        <f>Power!E74</f>
        <v>25.057785596455677</v>
      </c>
      <c r="P14" s="24">
        <f>EnergyOverRef!E74</f>
        <v>0.55374280889674254</v>
      </c>
      <c r="Q14" s="22">
        <f>SpeedupOverRef!AI74</f>
        <v>3.2585494143779101</v>
      </c>
      <c r="R14" s="23">
        <f>Power!AI74</f>
        <v>21.62536746181997</v>
      </c>
      <c r="S14" s="24">
        <f>EnergyOverRef!AI74</f>
        <v>0.2942078973890388</v>
      </c>
      <c r="T14" s="22">
        <f>SpeedupOverRef!F74</f>
        <v>2.0439862456352622</v>
      </c>
      <c r="U14" s="23">
        <f>Power!F74</f>
        <v>52.559626805105616</v>
      </c>
      <c r="V14" s="24">
        <f>EnergyOverRef!F74</f>
        <v>1.1447158588413222</v>
      </c>
      <c r="W14" s="22">
        <f>SpeedupOverRef!G74</f>
        <v>3.0670249407735928</v>
      </c>
      <c r="X14" s="23">
        <f>Power!G74</f>
        <v>31.309139673286165</v>
      </c>
      <c r="Y14" s="24">
        <f>EnergyOverRef!G74</f>
        <v>0.45808175691463315</v>
      </c>
    </row>
    <row r="15" spans="1:40" ht="26">
      <c r="A15" s="8" t="s">
        <v>303</v>
      </c>
      <c r="B15" s="22">
        <f>SpeedupOverRef!AA75</f>
        <v>0.49107414104311642</v>
      </c>
      <c r="C15" s="23">
        <f>Power!AA75</f>
        <v>2.274773922888889</v>
      </c>
      <c r="D15" s="89">
        <f>EnergyOverRef!AA75</f>
        <v>0.21218637320186917</v>
      </c>
      <c r="E15" s="22">
        <f>SpeedupOverRef!C75</f>
        <v>0.91414077217821132</v>
      </c>
      <c r="F15" s="23">
        <f>Power!C75</f>
        <v>42.135262480000002</v>
      </c>
      <c r="G15" s="89">
        <f>EnergyOverRef!C75</f>
        <v>2.1288881493318801</v>
      </c>
      <c r="H15" s="22">
        <f>SpeedupOverRef!AF75</f>
        <v>0.52707770111232566</v>
      </c>
      <c r="I15" s="23">
        <f>Power!AF75</f>
        <v>3.6569778230370367</v>
      </c>
      <c r="J15" s="89">
        <f>EnergyOverRef!AF75</f>
        <v>0.3188397952454925</v>
      </c>
      <c r="K15" s="22">
        <f>SpeedupOverRef!AC75</f>
        <v>2.4806093472624045</v>
      </c>
      <c r="L15" s="23">
        <f>Power!AC75</f>
        <v>19.131774452222224</v>
      </c>
      <c r="M15" s="89">
        <f>EnergyOverRef!AC75</f>
        <v>0.36324406321602687</v>
      </c>
      <c r="N15" s="22">
        <f>SpeedupOverRef!E75</f>
        <v>2.0242880981239479</v>
      </c>
      <c r="O15" s="23">
        <f>Power!E75</f>
        <v>24.272833040740739</v>
      </c>
      <c r="P15" s="89">
        <f>EnergyOverRef!E75</f>
        <v>0.56008709585839345</v>
      </c>
      <c r="Q15" s="22">
        <f>SpeedupOverRef!AI75</f>
        <v>3.3091259615666253</v>
      </c>
      <c r="R15" s="23">
        <f>Power!AI75</f>
        <v>19.55431028111111</v>
      </c>
      <c r="S15" s="89">
        <f>EnergyOverRef!AI75</f>
        <v>0.27743146560790571</v>
      </c>
      <c r="T15" s="22">
        <f>SpeedupOverRef!F75</f>
        <v>2.0439982312613179</v>
      </c>
      <c r="U15" s="23">
        <f>Power!F75</f>
        <v>50.728240829259263</v>
      </c>
      <c r="V15" s="89">
        <f>EnergyOverRef!F75</f>
        <v>1.1655387544403326</v>
      </c>
      <c r="W15" s="22">
        <f>SpeedupOverRef!G75</f>
        <v>3.1123008926640501</v>
      </c>
      <c r="X15" s="23">
        <f>Power!G75</f>
        <v>27.15911089851852</v>
      </c>
      <c r="Y15" s="89">
        <f>EnergyOverRef!G75</f>
        <v>0.4168806193042599</v>
      </c>
    </row>
    <row r="16" spans="1:40" ht="26">
      <c r="A16" s="8" t="s">
        <v>302</v>
      </c>
      <c r="B16" s="22">
        <f>SpeedupOverRef!AA76</f>
        <v>0.5176828512320758</v>
      </c>
      <c r="C16" s="23">
        <f>Power!AA76</f>
        <v>2.5380198535454546</v>
      </c>
      <c r="D16" s="89">
        <f>EnergyOverRef!AA76</f>
        <v>0.19912075524827741</v>
      </c>
      <c r="E16" s="22">
        <f>SpeedupOverRef!C76</f>
        <v>0.79385022896792179</v>
      </c>
      <c r="F16" s="23">
        <f>Power!C76</f>
        <v>43.512334783636362</v>
      </c>
      <c r="G16" s="89">
        <f>EnergyOverRef!C76</f>
        <v>2.2310373626723519</v>
      </c>
      <c r="H16" s="22">
        <f>SpeedupOverRef!AF76</f>
        <v>0.96474598093831865</v>
      </c>
      <c r="I16" s="23">
        <f>Power!AF76</f>
        <v>5.3171912793636364</v>
      </c>
      <c r="J16" s="89">
        <f>EnergyOverRef!AF76</f>
        <v>0.22084648918320726</v>
      </c>
      <c r="K16" s="22">
        <f>SpeedupOverRef!AC76</f>
        <v>2.7648307689387437</v>
      </c>
      <c r="L16" s="23">
        <f>Power!AC76</f>
        <v>21.132942152727274</v>
      </c>
      <c r="M16" s="89">
        <f>EnergyOverRef!AC76</f>
        <v>0.30731009917975788</v>
      </c>
      <c r="N16" s="22">
        <f>SpeedupOverRef!E76</f>
        <v>2.0978523233942639</v>
      </c>
      <c r="O16" s="23">
        <f>Power!E76</f>
        <v>26.553628687272727</v>
      </c>
      <c r="P16" s="89">
        <f>EnergyOverRef!E76</f>
        <v>0.50713430364409706</v>
      </c>
      <c r="Q16" s="22">
        <f>SpeedupOverRef!AI76</f>
        <v>4.4611358433438184</v>
      </c>
      <c r="R16" s="23">
        <f>Power!AI76</f>
        <v>29.177165590000001</v>
      </c>
      <c r="S16" s="89">
        <f>EnergyOverRef!AI76</f>
        <v>0.26231716515527986</v>
      </c>
      <c r="T16" s="22">
        <f>SpeedupOverRef!F76</f>
        <v>3.6212518297362455</v>
      </c>
      <c r="U16" s="23">
        <f>Power!F76</f>
        <v>61.728109707272715</v>
      </c>
      <c r="V16" s="89">
        <f>EnergyOverRef!F76</f>
        <v>0.70449251799591606</v>
      </c>
      <c r="W16" s="22">
        <f>SpeedupOverRef!G76</f>
        <v>6.2539104035058193</v>
      </c>
      <c r="X16" s="23">
        <f>Power!G76</f>
        <v>60.410920482727278</v>
      </c>
      <c r="Y16" s="89">
        <f>EnergyOverRef!G76</f>
        <v>0.38045514849830736</v>
      </c>
    </row>
    <row r="17" spans="1:25" ht="26">
      <c r="A17" s="8" t="s">
        <v>3</v>
      </c>
      <c r="B17" s="22">
        <f>SpeedupOverRef!AA77</f>
        <v>0.53216886116145801</v>
      </c>
      <c r="C17" s="23">
        <f>Power!AA77</f>
        <v>2.2973212256655002</v>
      </c>
      <c r="D17" s="89">
        <f>EnergyOverRef!AA77</f>
        <v>0.1771775174881921</v>
      </c>
      <c r="E17" s="22">
        <f>SpeedupOverRef!C77</f>
        <v>0.7977242827994464</v>
      </c>
      <c r="F17" s="23">
        <f>Power!C77</f>
        <v>45.046800304944909</v>
      </c>
      <c r="G17" s="89">
        <f>EnergyOverRef!C77</f>
        <v>2.3444159424312936</v>
      </c>
      <c r="H17" s="22">
        <f>SpeedupOverRef!AF77</f>
        <v>0.61420293864095532</v>
      </c>
      <c r="I17" s="23">
        <f>Power!AF77</f>
        <v>4.494743663893642</v>
      </c>
      <c r="J17" s="89">
        <f>EnergyOverRef!AF77</f>
        <v>0.30267690750229215</v>
      </c>
      <c r="K17" s="22">
        <f>SpeedupOverRef!AC77</f>
        <v>2.4890372113360244</v>
      </c>
      <c r="L17" s="23">
        <f>Power!AC77</f>
        <v>20.491588544609712</v>
      </c>
      <c r="M17" s="89">
        <f>EnergyOverRef!AC77</f>
        <v>0.34161253645620271</v>
      </c>
      <c r="N17" s="22">
        <f>SpeedupOverRef!E77</f>
        <v>1.9860510101026914</v>
      </c>
      <c r="O17" s="23">
        <f>Power!E77</f>
        <v>26.23521443002808</v>
      </c>
      <c r="P17" s="89">
        <f>EnergyOverRef!E77</f>
        <v>0.54422637845426647</v>
      </c>
      <c r="Q17" s="22">
        <f>SpeedupOverRef!AI77</f>
        <v>3.1826845935948369</v>
      </c>
      <c r="R17" s="23">
        <f>Power!AI77</f>
        <v>24.731953232883253</v>
      </c>
      <c r="S17" s="89">
        <f>EnergyOverRef!AI77</f>
        <v>0.3193725450607382</v>
      </c>
      <c r="T17" s="22">
        <f>SpeedupOverRef!F77</f>
        <v>2.0439682671961794</v>
      </c>
      <c r="U17" s="23">
        <f>Power!F77</f>
        <v>55.306705768875183</v>
      </c>
      <c r="V17" s="89">
        <f>EnergyOverRef!F77</f>
        <v>1.1134815154428077</v>
      </c>
      <c r="W17" s="22">
        <f>SpeedupOverRef!G77</f>
        <v>2.9991110129379046</v>
      </c>
      <c r="X17" s="23">
        <f>Power!G77</f>
        <v>37.534182835437633</v>
      </c>
      <c r="Y17" s="89">
        <f>EnergyOverRef!G77</f>
        <v>0.51988346333019331</v>
      </c>
    </row>
    <row r="18" spans="1:25" ht="26">
      <c r="A18" s="8" t="s">
        <v>128</v>
      </c>
      <c r="B18" s="22">
        <f>SpeedupOverRef!AA78</f>
        <v>0.52165309665903759</v>
      </c>
      <c r="C18" s="23">
        <f>Power!AA78</f>
        <v>2.399782941269927</v>
      </c>
      <c r="D18" s="89">
        <f>EnergyOverRef!AA78</f>
        <v>0.17439758550872281</v>
      </c>
      <c r="E18" s="22">
        <f>SpeedupOverRef!C78</f>
        <v>0.75488511195674923</v>
      </c>
      <c r="F18" s="23">
        <f>Power!C78</f>
        <v>45.667441000037613</v>
      </c>
      <c r="G18" s="89">
        <f>EnergyOverRef!C78</f>
        <v>2.2940486895116683</v>
      </c>
      <c r="H18" s="22">
        <f>SpeedupOverRef!AF78</f>
        <v>0.86319519716949156</v>
      </c>
      <c r="I18" s="23">
        <f>Power!AF78</f>
        <v>5.1401743499966335</v>
      </c>
      <c r="J18" s="89">
        <f>EnergyOverRef!AF78</f>
        <v>0.23214699360735086</v>
      </c>
      <c r="K18" s="22">
        <f>SpeedupOverRef!AC78</f>
        <v>2.4411688807294061</v>
      </c>
      <c r="L18" s="23">
        <f>Power!AC78</f>
        <v>22.595059115449871</v>
      </c>
      <c r="M18" s="89">
        <f>EnergyOverRef!AC78</f>
        <v>0.37489764590855112</v>
      </c>
      <c r="N18" s="22">
        <f>SpeedupOverRef!E78</f>
        <v>2.0384835465312223</v>
      </c>
      <c r="O18" s="23">
        <f>Power!E78</f>
        <v>28.452884731461381</v>
      </c>
      <c r="P18" s="89">
        <f>EnergyOverRef!E78</f>
        <v>0.53841350043970104</v>
      </c>
      <c r="Q18" s="22">
        <f>SpeedupOverRef!AI78</f>
        <v>4.2643743119401218</v>
      </c>
      <c r="R18" s="23">
        <f>Power!AI78</f>
        <v>29.520321526794532</v>
      </c>
      <c r="S18" s="89">
        <f>EnergyOverRef!AI78</f>
        <v>0.26645066351267027</v>
      </c>
      <c r="T18" s="22">
        <f>SpeedupOverRef!F78</f>
        <v>3.0868197958288723</v>
      </c>
      <c r="U18" s="23">
        <f>Power!F78</f>
        <v>64.618233797637686</v>
      </c>
      <c r="V18" s="89">
        <f>EnergyOverRef!F78</f>
        <v>0.83527054210656571</v>
      </c>
      <c r="W18" s="22">
        <f>SpeedupOverRef!G78</f>
        <v>5.4912159132242406</v>
      </c>
      <c r="X18" s="23">
        <f>Power!G78</f>
        <v>62.750392324464769</v>
      </c>
      <c r="Y18" s="89">
        <f>EnergyOverRef!G78</f>
        <v>0.43728837331074188</v>
      </c>
    </row>
    <row r="20" spans="1:25">
      <c r="Q20" s="85"/>
    </row>
    <row r="57" spans="2:23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2:23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2:23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2:23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2:2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2:2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2:2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2:2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2:23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23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2:23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2:23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2:2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2:23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2:23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2:23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2:2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2:23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2:23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2:2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2:2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2:2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</sheetData>
  <sheetCalcPr fullCalcOnLoad="1"/>
  <mergeCells count="24">
    <mergeCell ref="T4:V4"/>
    <mergeCell ref="W4:Y4"/>
    <mergeCell ref="W3:Y3"/>
    <mergeCell ref="W5:Y5"/>
    <mergeCell ref="T3:V3"/>
    <mergeCell ref="T5:V5"/>
    <mergeCell ref="Q4:S4"/>
    <mergeCell ref="K3:M3"/>
    <mergeCell ref="K5:M5"/>
    <mergeCell ref="N3:P3"/>
    <mergeCell ref="N5:P5"/>
    <mergeCell ref="Q5:S5"/>
    <mergeCell ref="Q3:S3"/>
    <mergeCell ref="K4:M4"/>
    <mergeCell ref="N4:P4"/>
    <mergeCell ref="B3:D3"/>
    <mergeCell ref="B5:D5"/>
    <mergeCell ref="E3:G3"/>
    <mergeCell ref="E5:G5"/>
    <mergeCell ref="H3:J3"/>
    <mergeCell ref="H5:J5"/>
    <mergeCell ref="B4:D4"/>
    <mergeCell ref="E4:G4"/>
    <mergeCell ref="H4:J4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D64"/>
  <sheetViews>
    <sheetView workbookViewId="0">
      <pane xSplit="1" ySplit="5" topLeftCell="B24" activePane="bottomRight" state="frozenSplit"/>
      <selection pane="topRight" activeCell="B1" sqref="B1"/>
      <selection pane="bottomLeft" activeCell="A4" sqref="A4"/>
      <selection pane="bottomRight"/>
    </sheetView>
  </sheetViews>
  <sheetFormatPr baseColWidth="10" defaultRowHeight="13"/>
  <cols>
    <col min="1" max="1" width="14.7109375" bestFit="1" customWidth="1"/>
    <col min="2" max="3" width="8.7109375" customWidth="1"/>
    <col min="4" max="4" width="5" bestFit="1" customWidth="1"/>
    <col min="5" max="5" width="7.85546875" bestFit="1" customWidth="1"/>
    <col min="6" max="7" width="5" bestFit="1" customWidth="1"/>
    <col min="8" max="10" width="6.140625" bestFit="1" customWidth="1"/>
    <col min="11" max="11" width="9.85546875" bestFit="1" customWidth="1"/>
    <col min="12" max="13" width="6.140625" bestFit="1" customWidth="1"/>
    <col min="14" max="14" width="6" bestFit="1" customWidth="1"/>
    <col min="15" max="16" width="7.42578125" bestFit="1" customWidth="1"/>
    <col min="17" max="18" width="6" bestFit="1" customWidth="1"/>
    <col min="19" max="19" width="7.42578125" bestFit="1" customWidth="1"/>
    <col min="20" max="20" width="6" bestFit="1" customWidth="1"/>
    <col min="21" max="21" width="9.7109375" bestFit="1" customWidth="1"/>
    <col min="22" max="24" width="6" bestFit="1" customWidth="1"/>
    <col min="25" max="30" width="5.7109375" customWidth="1"/>
  </cols>
  <sheetData>
    <row r="1" spans="1:30" s="276" customFormat="1" ht="23">
      <c r="B1" s="277" t="s">
        <v>166</v>
      </c>
    </row>
    <row r="2" spans="1:30" s="276" customFormat="1" ht="24" thickBot="1">
      <c r="B2" s="277"/>
    </row>
    <row r="3" spans="1:30" s="44" customFormat="1">
      <c r="B3" s="435" t="s">
        <v>366</v>
      </c>
      <c r="C3" s="436"/>
      <c r="D3" s="435" t="s">
        <v>367</v>
      </c>
      <c r="E3" s="437"/>
      <c r="F3" s="437"/>
      <c r="G3" s="436"/>
      <c r="H3" s="435" t="s">
        <v>299</v>
      </c>
      <c r="I3" s="437"/>
      <c r="J3" s="436"/>
      <c r="K3" s="162" t="s">
        <v>300</v>
      </c>
      <c r="L3" s="437" t="s">
        <v>301</v>
      </c>
      <c r="M3" s="437"/>
      <c r="N3" s="437"/>
      <c r="O3" s="437" t="s">
        <v>259</v>
      </c>
      <c r="P3" s="437"/>
      <c r="Q3" s="437"/>
      <c r="R3" s="437" t="s">
        <v>260</v>
      </c>
      <c r="S3" s="437"/>
      <c r="T3" s="437"/>
      <c r="U3" s="163" t="s">
        <v>261</v>
      </c>
      <c r="V3" s="437" t="s">
        <v>262</v>
      </c>
      <c r="W3" s="437"/>
      <c r="X3" s="447"/>
      <c r="Y3" s="265" t="s">
        <v>272</v>
      </c>
      <c r="Z3" s="175" t="s">
        <v>341</v>
      </c>
      <c r="AA3" s="175" t="s">
        <v>342</v>
      </c>
      <c r="AB3" s="175" t="s">
        <v>343</v>
      </c>
      <c r="AC3" s="175" t="s">
        <v>344</v>
      </c>
      <c r="AD3" s="176" t="s">
        <v>345</v>
      </c>
    </row>
    <row r="4" spans="1:30" s="44" customFormat="1">
      <c r="B4" s="164" t="s">
        <v>114</v>
      </c>
      <c r="C4" s="59" t="s">
        <v>115</v>
      </c>
      <c r="D4" s="165" t="s">
        <v>114</v>
      </c>
      <c r="E4" s="166" t="s">
        <v>115</v>
      </c>
      <c r="F4" s="166" t="s">
        <v>116</v>
      </c>
      <c r="G4" s="167" t="s">
        <v>117</v>
      </c>
      <c r="H4" s="443" t="s">
        <v>116</v>
      </c>
      <c r="I4" s="444"/>
      <c r="J4" s="445"/>
      <c r="K4" s="64" t="s">
        <v>114</v>
      </c>
      <c r="L4" s="434" t="s">
        <v>115</v>
      </c>
      <c r="M4" s="434"/>
      <c r="N4" s="434"/>
      <c r="O4" s="434" t="s">
        <v>116</v>
      </c>
      <c r="P4" s="434"/>
      <c r="Q4" s="434"/>
      <c r="R4" s="434" t="s">
        <v>117</v>
      </c>
      <c r="S4" s="434"/>
      <c r="T4" s="434"/>
      <c r="U4" s="161" t="s">
        <v>118</v>
      </c>
      <c r="V4" s="434" t="s">
        <v>119</v>
      </c>
      <c r="W4" s="434"/>
      <c r="X4" s="446"/>
      <c r="Y4" s="184" t="s">
        <v>310</v>
      </c>
      <c r="Z4" s="185" t="s">
        <v>310</v>
      </c>
      <c r="AA4" s="185" t="s">
        <v>310</v>
      </c>
      <c r="AB4" s="185" t="s">
        <v>310</v>
      </c>
      <c r="AC4" s="185" t="s">
        <v>310</v>
      </c>
      <c r="AD4" s="186" t="s">
        <v>310</v>
      </c>
    </row>
    <row r="5" spans="1:30">
      <c r="A5" s="6" t="s">
        <v>40</v>
      </c>
      <c r="B5" s="438">
        <v>1666</v>
      </c>
      <c r="C5" s="439"/>
      <c r="D5" s="440">
        <v>1666</v>
      </c>
      <c r="E5" s="441"/>
      <c r="F5" s="441"/>
      <c r="G5" s="442"/>
      <c r="H5" s="62">
        <v>1603</v>
      </c>
      <c r="I5" s="55">
        <v>2403</v>
      </c>
      <c r="J5" s="63">
        <v>3066</v>
      </c>
      <c r="K5" s="65">
        <v>2661</v>
      </c>
      <c r="L5" s="48">
        <v>1596</v>
      </c>
      <c r="M5" s="48">
        <v>2394</v>
      </c>
      <c r="N5" s="48">
        <v>2661</v>
      </c>
      <c r="O5" s="48">
        <v>1596</v>
      </c>
      <c r="P5" s="48">
        <v>2394</v>
      </c>
      <c r="Q5" s="48">
        <v>2661</v>
      </c>
      <c r="R5" s="48">
        <v>1596</v>
      </c>
      <c r="S5" s="48">
        <v>2128</v>
      </c>
      <c r="T5" s="48">
        <v>2661</v>
      </c>
      <c r="U5" s="47">
        <v>2661</v>
      </c>
      <c r="V5" s="47">
        <v>1596</v>
      </c>
      <c r="W5" s="47">
        <v>2128</v>
      </c>
      <c r="X5" s="179">
        <v>2661</v>
      </c>
      <c r="Y5" s="65">
        <v>2660</v>
      </c>
      <c r="Z5" s="65">
        <v>2660</v>
      </c>
      <c r="AA5" s="65">
        <v>2660</v>
      </c>
      <c r="AB5" s="65">
        <v>2660</v>
      </c>
      <c r="AC5" s="65">
        <v>2660</v>
      </c>
      <c r="AD5" s="65">
        <v>2660</v>
      </c>
    </row>
    <row r="6" spans="1:30">
      <c r="A6" s="35" t="str">
        <f>SpeedupOverRef!A68</f>
        <v>Avg JNSN</v>
      </c>
      <c r="B6" s="50">
        <f>SpeedupOverRef!AB68</f>
        <v>0.41590314085885866</v>
      </c>
      <c r="C6" s="67">
        <f>SpeedupOverRef!AA68</f>
        <v>0.51564473752392193</v>
      </c>
      <c r="D6" s="50">
        <f>SpeedupOverRef!AH68</f>
        <v>0.43963894707015855</v>
      </c>
      <c r="E6" s="45" t="e">
        <f>SpeedupOverRef!BO68</f>
        <v>#DIV/0!</v>
      </c>
      <c r="F6" s="45">
        <f>SpeedupOverRef!AG68</f>
        <v>0.59942476893792573</v>
      </c>
      <c r="G6" s="51">
        <f>SpeedupOverRef!AF68</f>
        <v>0.74230545446527274</v>
      </c>
      <c r="H6" s="68">
        <f>SpeedupOverRef!AE68</f>
        <v>1.5289284184337162</v>
      </c>
      <c r="I6" s="72">
        <f>SpeedupOverRef!AD68</f>
        <v>2.0474944044467303</v>
      </c>
      <c r="J6" s="73">
        <f>SpeedupOverRef!AC68</f>
        <v>2.5439115520666444</v>
      </c>
      <c r="K6" s="50">
        <f>SpeedupOverRef!Y68</f>
        <v>2.1907056899164195</v>
      </c>
      <c r="L6" s="69">
        <f>SpeedupOverRef!X68</f>
        <v>1.4730619748497062</v>
      </c>
      <c r="M6" s="45">
        <f>SpeedupOverRef!W68</f>
        <v>2.1174685661267612</v>
      </c>
      <c r="N6" s="45">
        <f>SpeedupOverRef!U68</f>
        <v>2.5199564228109974</v>
      </c>
      <c r="O6" s="69">
        <f>SpeedupOverRef!T68</f>
        <v>1.7363338285131091</v>
      </c>
      <c r="P6" s="45">
        <f>SpeedupOverRef!S68</f>
        <v>2.4557411186337719</v>
      </c>
      <c r="Q6" s="45">
        <f>SpeedupOverRef!Q68</f>
        <v>2.8522909560884031</v>
      </c>
      <c r="R6" s="69">
        <f>SpeedupOverRef!P68</f>
        <v>2.0078389080365207</v>
      </c>
      <c r="S6" s="45">
        <f>SpeedupOverRef!O68</f>
        <v>2.5992761706963057</v>
      </c>
      <c r="T6" s="45">
        <f>SpeedupOverRef!M68</f>
        <v>3.343399942826986</v>
      </c>
      <c r="U6" s="45">
        <f>SpeedupOverRef!K68</f>
        <v>3.8272271608327415</v>
      </c>
      <c r="V6" s="69">
        <f>SpeedupOverRef!J68</f>
        <v>2.7538890136488674</v>
      </c>
      <c r="W6" s="69">
        <f>SpeedupOverRef!I68</f>
        <v>3.5337794164905252</v>
      </c>
      <c r="X6" s="187">
        <f>SpeedupOverRef!G68</f>
        <v>4.4641345555830032</v>
      </c>
      <c r="Y6" s="50">
        <f>SpeedupOverRef!Z68</f>
        <v>2.0382302782305448</v>
      </c>
      <c r="Z6" s="45">
        <f>SpeedupOverRef!R68</f>
        <v>2.6975686705251398</v>
      </c>
      <c r="AA6" s="69">
        <f>SpeedupOverRef!H68</f>
        <v>4.2700871083520076</v>
      </c>
      <c r="AB6" s="45">
        <f>SpeedupOverRef!V68</f>
        <v>2.3284460184159799</v>
      </c>
      <c r="AC6" s="45">
        <f>SpeedupOverRef!N68</f>
        <v>3.1628720144784275</v>
      </c>
      <c r="AD6" s="51">
        <f>SpeedupOverRef!L68</f>
        <v>3.6562029710084492</v>
      </c>
    </row>
    <row r="7" spans="1:30">
      <c r="A7" t="str">
        <f>SpeedupOverRef!A69</f>
        <v>Avg JN</v>
      </c>
      <c r="B7" s="50">
        <f>SpeedupOverRef!AB69</f>
        <v>0.44620442717172759</v>
      </c>
      <c r="C7" s="51">
        <f>SpeedupOverRef!AA69</f>
        <v>0.5143297439068335</v>
      </c>
      <c r="D7" s="50">
        <f>SpeedupOverRef!AH69</f>
        <v>0.4734452610251465</v>
      </c>
      <c r="E7" s="45" t="e">
        <f>SpeedupOverRef!BO69</f>
        <v>#DIV/0!</v>
      </c>
      <c r="F7" s="45">
        <f>SpeedupOverRef!AG69</f>
        <v>0.584487821894766</v>
      </c>
      <c r="G7" s="51">
        <f>SpeedupOverRef!AF69</f>
        <v>0.6610514205153124</v>
      </c>
      <c r="H7" s="50">
        <f>SpeedupOverRef!AE69</f>
        <v>1.4966950281391971</v>
      </c>
      <c r="I7" s="45">
        <f>SpeedupOverRef!AD69</f>
        <v>2.0394672437768122</v>
      </c>
      <c r="J7" s="51">
        <f>SpeedupOverRef!AC69</f>
        <v>2.5207575109175533</v>
      </c>
      <c r="K7" s="50">
        <f>SpeedupOverRef!Y69</f>
        <v>2.4620136907526815</v>
      </c>
      <c r="L7" s="45">
        <f>SpeedupOverRef!X69</f>
        <v>1.5440189255099135</v>
      </c>
      <c r="M7" s="45">
        <f>SpeedupOverRef!W69</f>
        <v>2.2319378956384304</v>
      </c>
      <c r="N7" s="45">
        <f>SpeedupOverRef!U69</f>
        <v>2.6616856807447533</v>
      </c>
      <c r="O7" s="45">
        <f>SpeedupOverRef!T69</f>
        <v>1.7372808312602919</v>
      </c>
      <c r="P7" s="45">
        <f>SpeedupOverRef!S69</f>
        <v>2.47644300740511</v>
      </c>
      <c r="Q7" s="45">
        <f>SpeedupOverRef!Q69</f>
        <v>2.8994819382997239</v>
      </c>
      <c r="R7" s="45">
        <f>SpeedupOverRef!P69</f>
        <v>1.8862235032453736</v>
      </c>
      <c r="S7" s="45">
        <f>SpeedupOverRef!O69</f>
        <v>2.4461155814898978</v>
      </c>
      <c r="T7" s="45">
        <f>SpeedupOverRef!M69</f>
        <v>3.169491555044778</v>
      </c>
      <c r="U7" s="45">
        <f>SpeedupOverRef!K69</f>
        <v>3.4360208811308879</v>
      </c>
      <c r="V7" s="45">
        <f>SpeedupOverRef!J69</f>
        <v>2.2990231632512996</v>
      </c>
      <c r="W7" s="45">
        <f>SpeedupOverRef!I69</f>
        <v>2.9663060010738151</v>
      </c>
      <c r="X7" s="180">
        <f>SpeedupOverRef!G69</f>
        <v>3.7812935599505044</v>
      </c>
      <c r="Y7" s="50">
        <f>SpeedupOverRef!Z69</f>
        <v>2.2818181087801803</v>
      </c>
      <c r="Z7" s="45">
        <f>SpeedupOverRef!R69</f>
        <v>2.7215934955387047</v>
      </c>
      <c r="AA7" s="45">
        <f>SpeedupOverRef!H69</f>
        <v>3.5979032587235067</v>
      </c>
      <c r="AB7" s="45">
        <f>SpeedupOverRef!V69</f>
        <v>2.4559707618066549</v>
      </c>
      <c r="AC7" s="45">
        <f>SpeedupOverRef!N69</f>
        <v>2.9817509260338984</v>
      </c>
      <c r="AD7" s="51">
        <f>SpeedupOverRef!L69</f>
        <v>3.2684894418037311</v>
      </c>
    </row>
    <row r="8" spans="1:30">
      <c r="A8" t="str">
        <f>SpeedupOverRef!A70</f>
        <v>Avg Bmks</v>
      </c>
      <c r="B8" s="50">
        <f>SpeedupOverRef!AB70</f>
        <v>0.44483216930389274</v>
      </c>
      <c r="C8" s="51">
        <f>SpeedupOverRef!AA70</f>
        <v>0.51050521567079377</v>
      </c>
      <c r="D8" s="50">
        <f>SpeedupOverRef!AH70</f>
        <v>0.4723817525764083</v>
      </c>
      <c r="E8" s="45" t="e">
        <f>SpeedupOverRef!BO70</f>
        <v>#DIV/0!</v>
      </c>
      <c r="F8" s="45">
        <f>SpeedupOverRef!AG70</f>
        <v>0.57677673718685152</v>
      </c>
      <c r="G8" s="51">
        <f>SpeedupOverRef!AF70</f>
        <v>0.65926119019244167</v>
      </c>
      <c r="H8" s="50">
        <f>SpeedupOverRef!AE70</f>
        <v>1.5058080664541045</v>
      </c>
      <c r="I8" s="45">
        <f>SpeedupOverRef!AD70</f>
        <v>2.0588180393930453</v>
      </c>
      <c r="J8" s="51">
        <f>SpeedupOverRef!AC70</f>
        <v>2.5311164761001081</v>
      </c>
      <c r="K8" s="50">
        <f>SpeedupOverRef!Y70</f>
        <v>2.5181040556490539</v>
      </c>
      <c r="L8" s="45">
        <f>SpeedupOverRef!X70</f>
        <v>1.5762088269840326</v>
      </c>
      <c r="M8" s="45">
        <f>SpeedupOverRef!W70</f>
        <v>2.2727984401678594</v>
      </c>
      <c r="N8" s="45">
        <f>SpeedupOverRef!U70</f>
        <v>2.7086258523809477</v>
      </c>
      <c r="O8" s="45">
        <f>SpeedupOverRef!T70</f>
        <v>1.7585136860297566</v>
      </c>
      <c r="P8" s="45">
        <f>SpeedupOverRef!S70</f>
        <v>2.5065505806534079</v>
      </c>
      <c r="Q8" s="45">
        <f>SpeedupOverRef!Q70</f>
        <v>2.9337344015088855</v>
      </c>
      <c r="R8" s="45">
        <f>SpeedupOverRef!P70</f>
        <v>1.9080350291657624</v>
      </c>
      <c r="S8" s="45">
        <f>SpeedupOverRef!O70</f>
        <v>2.4712962005597587</v>
      </c>
      <c r="T8" s="45">
        <f>SpeedupOverRef!M70</f>
        <v>3.1997821921500029</v>
      </c>
      <c r="U8" s="45">
        <f>SpeedupOverRef!K70</f>
        <v>3.4768801464252501</v>
      </c>
      <c r="V8" s="45">
        <f>SpeedupOverRef!J70</f>
        <v>2.34011523691726</v>
      </c>
      <c r="W8" s="45">
        <f>SpeedupOverRef!I70</f>
        <v>3.0167993336150367</v>
      </c>
      <c r="X8" s="180">
        <f>SpeedupOverRef!G70</f>
        <v>3.8404133826147033</v>
      </c>
      <c r="Y8" s="50">
        <f>SpeedupOverRef!Z70</f>
        <v>2.3382900886070219</v>
      </c>
      <c r="Z8" s="45">
        <f>SpeedupOverRef!R70</f>
        <v>2.7522625063176918</v>
      </c>
      <c r="AA8" s="45">
        <f>SpeedupOverRef!H70</f>
        <v>3.6561057012146625</v>
      </c>
      <c r="AB8" s="45">
        <f>SpeedupOverRef!V70</f>
        <v>2.5011773383849443</v>
      </c>
      <c r="AC8" s="45">
        <f>SpeedupOverRef!N70</f>
        <v>3.0104538229499362</v>
      </c>
      <c r="AD8" s="51">
        <f>SpeedupOverRef!L70</f>
        <v>3.3095919956632858</v>
      </c>
    </row>
    <row r="9" spans="1:30">
      <c r="A9" s="177" t="str">
        <f>SpeedupOverRef!A71</f>
        <v>Java</v>
      </c>
      <c r="B9" s="50">
        <f>SpeedupOverRef!AB71</f>
        <v>0.4517849425009231</v>
      </c>
      <c r="C9" s="51">
        <f>SpeedupOverRef!AA71</f>
        <v>0.52988282540006226</v>
      </c>
      <c r="D9" s="50">
        <f>SpeedupOverRef!AH71</f>
        <v>0.47777019538334853</v>
      </c>
      <c r="E9" s="45" t="e">
        <f>SpeedupOverRef!BO71</f>
        <v>#DIV/0!</v>
      </c>
      <c r="F9" s="45">
        <f>SpeedupOverRef!AG71</f>
        <v>0.61584623304028496</v>
      </c>
      <c r="G9" s="51">
        <f>SpeedupOverRef!AF71</f>
        <v>0.6683316904949852</v>
      </c>
      <c r="H9" s="50">
        <f>SpeedupOverRef!AE71</f>
        <v>1.4596353389919041</v>
      </c>
      <c r="I9" s="45">
        <f>SpeedupOverRef!AD71</f>
        <v>1.960774008270797</v>
      </c>
      <c r="J9" s="51">
        <f>SpeedupOverRef!AC71</f>
        <v>2.4786310525084985</v>
      </c>
      <c r="K9" s="50">
        <f>SpeedupOverRef!Y71</f>
        <v>2.2339128735074376</v>
      </c>
      <c r="L9" s="45">
        <f>SpeedupOverRef!X71</f>
        <v>1.4131133261818276</v>
      </c>
      <c r="M9" s="45">
        <f>SpeedupOverRef!W71</f>
        <v>2.065771681218751</v>
      </c>
      <c r="N9" s="45">
        <f>SpeedupOverRef!U71</f>
        <v>2.4707956494242316</v>
      </c>
      <c r="O9" s="45">
        <f>SpeedupOverRef!T71</f>
        <v>1.6509338885311358</v>
      </c>
      <c r="P9" s="45">
        <f>SpeedupOverRef!S71</f>
        <v>2.3540055428620401</v>
      </c>
      <c r="Q9" s="45">
        <f>SpeedupOverRef!Q71</f>
        <v>2.7601885879157924</v>
      </c>
      <c r="R9" s="45">
        <f>SpeedupOverRef!P71</f>
        <v>1.7975232978357929</v>
      </c>
      <c r="S9" s="45">
        <f>SpeedupOverRef!O71</f>
        <v>2.343714397272465</v>
      </c>
      <c r="T9" s="45">
        <f>SpeedupOverRef!M71</f>
        <v>3.04630963081686</v>
      </c>
      <c r="U9" s="45">
        <f>SpeedupOverRef!K71</f>
        <v>3.2698598689338163</v>
      </c>
      <c r="V9" s="45">
        <f>SpeedupOverRef!J71</f>
        <v>2.1319153970097262</v>
      </c>
      <c r="W9" s="45">
        <f>SpeedupOverRef!I71</f>
        <v>2.7609664487395129</v>
      </c>
      <c r="X9" s="180">
        <f>SpeedupOverRef!G71</f>
        <v>3.540872947782761</v>
      </c>
      <c r="Y9" s="50">
        <f>SpeedupOverRef!Z71</f>
        <v>2.0521653908176893</v>
      </c>
      <c r="Z9" s="45">
        <f>SpeedupOverRef!R71</f>
        <v>2.5968728517041568</v>
      </c>
      <c r="AA9" s="45">
        <f>SpeedupOverRef!H71</f>
        <v>3.3612133259261476</v>
      </c>
      <c r="AB9" s="45">
        <f>SpeedupOverRef!V71</f>
        <v>2.2721306837216098</v>
      </c>
      <c r="AC9" s="45">
        <f>SpeedupOverRef!N71</f>
        <v>2.8650258119086827</v>
      </c>
      <c r="AD9" s="51">
        <f>SpeedupOverRef!L71</f>
        <v>3.1013390561082086</v>
      </c>
    </row>
    <row r="10" spans="1:30">
      <c r="A10" s="177" t="str">
        <f>SpeedupOverRef!A72</f>
        <v>Native</v>
      </c>
      <c r="B10" s="50">
        <f>SpeedupOverRef!AB72</f>
        <v>0.44062391184253213</v>
      </c>
      <c r="C10" s="51">
        <f>SpeedupOverRef!AA72</f>
        <v>0.49877666241360469</v>
      </c>
      <c r="D10" s="50">
        <f>SpeedupOverRef!AH72</f>
        <v>0.46912032666694448</v>
      </c>
      <c r="E10" s="45" t="e">
        <f>SpeedupOverRef!BO72</f>
        <v>#DIV/0!</v>
      </c>
      <c r="F10" s="45">
        <f>SpeedupOverRef!AG72</f>
        <v>0.55312941074924715</v>
      </c>
      <c r="G10" s="51">
        <f>SpeedupOverRef!AF72</f>
        <v>0.6537711505356395</v>
      </c>
      <c r="H10" s="50">
        <f>SpeedupOverRef!AE72</f>
        <v>1.5337547172864903</v>
      </c>
      <c r="I10" s="45">
        <f>SpeedupOverRef!AD72</f>
        <v>2.1181604792828272</v>
      </c>
      <c r="J10" s="51">
        <f>SpeedupOverRef!AC72</f>
        <v>2.5628839693266081</v>
      </c>
      <c r="K10" s="50">
        <f>SpeedupOverRef!Y72</f>
        <v>2.690114507997925</v>
      </c>
      <c r="L10" s="45">
        <f>SpeedupOverRef!X72</f>
        <v>1.6749245248379996</v>
      </c>
      <c r="M10" s="45">
        <f>SpeedupOverRef!W72</f>
        <v>2.3981041100581093</v>
      </c>
      <c r="N10" s="45">
        <f>SpeedupOverRef!U72</f>
        <v>2.8525757120652755</v>
      </c>
      <c r="O10" s="45">
        <f>SpeedupOverRef!T72</f>
        <v>1.8236277739894482</v>
      </c>
      <c r="P10" s="45">
        <f>SpeedupOverRef!S72</f>
        <v>2.5988804719481799</v>
      </c>
      <c r="Q10" s="45">
        <f>SpeedupOverRef!Q72</f>
        <v>3.0387752886836554</v>
      </c>
      <c r="R10" s="45">
        <f>SpeedupOverRef!P72</f>
        <v>1.9749237086549545</v>
      </c>
      <c r="S10" s="45">
        <f>SpeedupOverRef!O72</f>
        <v>2.5485167657073307</v>
      </c>
      <c r="T10" s="45">
        <f>SpeedupOverRef!M72</f>
        <v>3.2926734792726959</v>
      </c>
      <c r="U10" s="45">
        <f>SpeedupOverRef!K72</f>
        <v>3.6021818933279595</v>
      </c>
      <c r="V10" s="45">
        <f>SpeedupOverRef!J72</f>
        <v>2.4661309294928726</v>
      </c>
      <c r="W10" s="45">
        <f>SpeedupOverRef!I72</f>
        <v>3.1716455534081178</v>
      </c>
      <c r="X10" s="180">
        <f>SpeedupOverRef!G72</f>
        <v>4.0217141721182479</v>
      </c>
      <c r="Y10" s="50">
        <f>SpeedupOverRef!Z72</f>
        <v>2.5114708267426713</v>
      </c>
      <c r="Z10" s="45">
        <f>SpeedupOverRef!R72</f>
        <v>2.8463141393732521</v>
      </c>
      <c r="AA10" s="45">
        <f>SpeedupOverRef!H72</f>
        <v>3.8345931915208658</v>
      </c>
      <c r="AB10" s="45">
        <f>SpeedupOverRef!V72</f>
        <v>2.6398108398917004</v>
      </c>
      <c r="AC10" s="45">
        <f>SpeedupOverRef!N72</f>
        <v>3.0984760401591145</v>
      </c>
      <c r="AD10" s="51">
        <f>SpeedupOverRef!L72</f>
        <v>3.4356398274992541</v>
      </c>
    </row>
    <row r="11" spans="1:30">
      <c r="A11" s="177" t="str">
        <f>SpeedupOverRef!A73</f>
        <v>Scalable</v>
      </c>
      <c r="B11" s="168">
        <f>SpeedupOverRef!AB73</f>
        <v>0.34172620121144359</v>
      </c>
      <c r="C11" s="169">
        <f>SpeedupOverRef!AA73</f>
        <v>0.51892355292800141</v>
      </c>
      <c r="D11" s="168">
        <f>SpeedupOverRef!AH73</f>
        <v>0.35774532182980856</v>
      </c>
      <c r="E11" s="170" t="e">
        <f>SpeedupOverRef!BO73</f>
        <v>#DIV/0!</v>
      </c>
      <c r="F11" s="170">
        <f>SpeedupOverRef!AG73</f>
        <v>0.62682113726012578</v>
      </c>
      <c r="G11" s="169">
        <f>SpeedupOverRef!AF73</f>
        <v>0.93301136101056015</v>
      </c>
      <c r="H11" s="168">
        <f>SpeedupOverRef!AE73</f>
        <v>1.5947569256245573</v>
      </c>
      <c r="I11" s="170">
        <f>SpeedupOverRef!AD73</f>
        <v>2.1367541065768578</v>
      </c>
      <c r="J11" s="169">
        <f>SpeedupOverRef!AC73</f>
        <v>2.6636864288733251</v>
      </c>
      <c r="K11" s="168">
        <f>SpeedupOverRef!Y73</f>
        <v>1.6168672899610972</v>
      </c>
      <c r="L11" s="170">
        <f>SpeedupOverRef!X73</f>
        <v>1.290966048775583</v>
      </c>
      <c r="M11" s="170">
        <f>SpeedupOverRef!W73</f>
        <v>1.8424802759133354</v>
      </c>
      <c r="N11" s="170">
        <f>SpeedupOverRef!U73</f>
        <v>2.1924575074013442</v>
      </c>
      <c r="O11" s="170">
        <f>SpeedupOverRef!T73</f>
        <v>1.7298592321296657</v>
      </c>
      <c r="P11" s="170">
        <f>SpeedupOverRef!S73</f>
        <v>2.4338717229354705</v>
      </c>
      <c r="Q11" s="170">
        <f>SpeedupOverRef!Q73</f>
        <v>2.786409861067944</v>
      </c>
      <c r="R11" s="170">
        <f>SpeedupOverRef!P73</f>
        <v>2.2567351946079399</v>
      </c>
      <c r="S11" s="170">
        <f>SpeedupOverRef!O73</f>
        <v>2.9164970281102893</v>
      </c>
      <c r="T11" s="170">
        <f>SpeedupOverRef!M73</f>
        <v>3.7102447864877908</v>
      </c>
      <c r="U11" s="170">
        <f>SpeedupOverRef!K73</f>
        <v>4.7425374771462456</v>
      </c>
      <c r="V11" s="170">
        <f>SpeedupOverRef!J73</f>
        <v>3.7831028742730832</v>
      </c>
      <c r="W11" s="170">
        <f>SpeedupOverRef!I73</f>
        <v>4.8248170004680446</v>
      </c>
      <c r="X11" s="88">
        <f>SpeedupOverRef!G73</f>
        <v>6.0155683752928253</v>
      </c>
      <c r="Y11" s="50">
        <f>SpeedupOverRef!Z73</f>
        <v>1.5211578548574707</v>
      </c>
      <c r="Z11" s="45">
        <f>SpeedupOverRef!R73</f>
        <v>2.6713010893385558</v>
      </c>
      <c r="AA11" s="45">
        <f>SpeedupOverRef!H73</f>
        <v>5.8168707140874512</v>
      </c>
      <c r="AB11" s="45">
        <f>SpeedupOverRef!V73</f>
        <v>2.0268142503802897</v>
      </c>
      <c r="AC11" s="45">
        <f>SpeedupOverRef!N73</f>
        <v>3.5435865539241771</v>
      </c>
      <c r="AD11" s="51">
        <f>SpeedupOverRef!L73</f>
        <v>4.5605679084332422</v>
      </c>
    </row>
    <row r="12" spans="1:30">
      <c r="A12" s="177" t="str">
        <f>SpeedupOverRef!A74</f>
        <v>Non-scalable</v>
      </c>
      <c r="B12" s="50">
        <f>SpeedupOverRef!AB74</f>
        <v>0.48149206907009706</v>
      </c>
      <c r="C12" s="45">
        <f>SpeedupOverRef!AA74</f>
        <v>0.50751202909045312</v>
      </c>
      <c r="D12" s="45">
        <f>SpeedupOverRef!AH74</f>
        <v>0.51314137239742164</v>
      </c>
      <c r="E12" s="45" t="e">
        <f>SpeedupOverRef!BO74</f>
        <v>#DIV/0!</v>
      </c>
      <c r="F12" s="45">
        <f>SpeedupOverRef!AG74</f>
        <v>0.558983172716354</v>
      </c>
      <c r="G12" s="45">
        <f>SpeedupOverRef!AF74</f>
        <v>0.56192779612377741</v>
      </c>
      <c r="H12" s="45">
        <f>SpeedupOverRef!AE74</f>
        <v>1.4741818054157221</v>
      </c>
      <c r="I12" s="45">
        <f>SpeedupOverRef!AD74</f>
        <v>2.0311074377276888</v>
      </c>
      <c r="J12" s="45">
        <f>SpeedupOverRef!AC74</f>
        <v>2.4839804928918534</v>
      </c>
      <c r="K12" s="45">
        <f>SpeedupOverRef!Y74</f>
        <v>2.8385437945603265</v>
      </c>
      <c r="L12" s="45">
        <f>SpeedupOverRef!X74</f>
        <v>1.6776284814581488</v>
      </c>
      <c r="M12" s="45">
        <f>SpeedupOverRef!W74</f>
        <v>2.425800454125024</v>
      </c>
      <c r="N12" s="45">
        <f>SpeedupOverRef!U74</f>
        <v>2.8921523750403617</v>
      </c>
      <c r="O12" s="45">
        <f>SpeedupOverRef!T74</f>
        <v>1.7687019363053444</v>
      </c>
      <c r="P12" s="45">
        <f>SpeedupOverRef!S74</f>
        <v>2.5323919522864511</v>
      </c>
      <c r="Q12" s="45">
        <f>SpeedupOverRef!Q74</f>
        <v>2.986116460332334</v>
      </c>
      <c r="R12" s="45">
        <f>SpeedupOverRef!P74</f>
        <v>1.7840527481196546</v>
      </c>
      <c r="S12" s="45">
        <f>SpeedupOverRef!O74</f>
        <v>2.3130025729862371</v>
      </c>
      <c r="T12" s="45">
        <f>SpeedupOverRef!M74</f>
        <v>3.0182843808299014</v>
      </c>
      <c r="U12" s="45">
        <f>SpeedupOverRef!K74</f>
        <v>3.0268686510577836</v>
      </c>
      <c r="V12" s="45">
        <f>SpeedupOverRef!J74</f>
        <v>1.8270529658574124</v>
      </c>
      <c r="W12" s="45">
        <f>SpeedupOverRef!I74</f>
        <v>2.3739486076228564</v>
      </c>
      <c r="X12" s="180">
        <f>SpeedupOverRef!G74</f>
        <v>3.0670249407735928</v>
      </c>
      <c r="Y12" s="50">
        <f>SpeedupOverRef!Z74</f>
        <v>2.6288259939401963</v>
      </c>
      <c r="Z12" s="45">
        <f>SpeedupOverRef!R74</f>
        <v>2.7810487879102732</v>
      </c>
      <c r="AA12" s="45">
        <f>SpeedupOverRef!H74</f>
        <v>2.8878336966376694</v>
      </c>
      <c r="AB12" s="45">
        <f>SpeedupOverRef!V74</f>
        <v>2.6698397696754892</v>
      </c>
      <c r="AC12" s="45">
        <f>SpeedupOverRef!N74</f>
        <v>2.8208955186035385</v>
      </c>
      <c r="AD12" s="51">
        <f>SpeedupOverRef!L74</f>
        <v>2.8648005600117465</v>
      </c>
    </row>
    <row r="13" spans="1:30">
      <c r="A13" s="178" t="str">
        <f>SpeedupOverRef!A75</f>
        <v>Native Non-scale</v>
      </c>
      <c r="B13" s="172">
        <f>SpeedupOverRef!AB75</f>
        <v>0.4878213530014413</v>
      </c>
      <c r="C13" s="45">
        <f>SpeedupOverRef!AA75</f>
        <v>0.49107414104311642</v>
      </c>
      <c r="D13" s="45">
        <f>SpeedupOverRef!AH75</f>
        <v>0.52163485121789177</v>
      </c>
      <c r="E13" s="45" t="e">
        <f>SpeedupOverRef!BO75</f>
        <v>#DIV/0!</v>
      </c>
      <c r="F13" s="45">
        <f>SpeedupOverRef!AG75</f>
        <v>0.5264405086311611</v>
      </c>
      <c r="G13" s="45">
        <f>SpeedupOverRef!AF75</f>
        <v>0.52707770111232566</v>
      </c>
      <c r="H13" s="72">
        <f>SpeedupOverRef!AE75</f>
        <v>1.5069376241052297</v>
      </c>
      <c r="I13" s="72">
        <f>SpeedupOverRef!AD75</f>
        <v>2.0672368982132414</v>
      </c>
      <c r="J13" s="72">
        <f>SpeedupOverRef!AC75</f>
        <v>2.4806093472624045</v>
      </c>
      <c r="K13" s="171">
        <f>SpeedupOverRef!Y75</f>
        <v>3.1258955005200102</v>
      </c>
      <c r="L13" s="171">
        <f>SpeedupOverRef!X75</f>
        <v>1.8444050955018676</v>
      </c>
      <c r="M13" s="171">
        <f>SpeedupOverRef!W75</f>
        <v>2.6378195586483169</v>
      </c>
      <c r="N13" s="45">
        <f>SpeedupOverRef!U75</f>
        <v>3.13185280668116</v>
      </c>
      <c r="O13" s="45">
        <f>SpeedupOverRef!T75</f>
        <v>1.8596939304510938</v>
      </c>
      <c r="P13" s="45">
        <f>SpeedupOverRef!S75</f>
        <v>2.6486429518779575</v>
      </c>
      <c r="Q13" s="45">
        <f>SpeedupOverRef!Q75</f>
        <v>3.1178113555068259</v>
      </c>
      <c r="R13" s="45">
        <f>SpeedupOverRef!P75</f>
        <v>1.8551265295458303</v>
      </c>
      <c r="S13" s="45">
        <f>SpeedupOverRef!O75</f>
        <v>2.390789958375021</v>
      </c>
      <c r="T13" s="45">
        <f>SpeedupOverRef!M75</f>
        <v>3.1097424231237834</v>
      </c>
      <c r="U13" s="45">
        <f>SpeedupOverRef!K75</f>
        <v>3.0662186733367518</v>
      </c>
      <c r="V13" s="45">
        <f>SpeedupOverRef!J75</f>
        <v>1.8668219052020003</v>
      </c>
      <c r="W13" s="45">
        <f>SpeedupOverRef!I75</f>
        <v>2.4162151091037005</v>
      </c>
      <c r="X13" s="180">
        <f>SpeedupOverRef!G75</f>
        <v>3.1123008926640501</v>
      </c>
      <c r="Y13" s="171">
        <f>SpeedupOverRef!Z75</f>
        <v>2.9132985359580452</v>
      </c>
      <c r="Z13" s="45">
        <f>SpeedupOverRef!R75</f>
        <v>2.8987474440995089</v>
      </c>
      <c r="AA13" s="45">
        <f>SpeedupOverRef!H75</f>
        <v>2.9208924352202845</v>
      </c>
      <c r="AB13" s="45">
        <f>SpeedupOverRef!V75</f>
        <v>2.9019533022268598</v>
      </c>
      <c r="AC13" s="45">
        <f>SpeedupOverRef!N75</f>
        <v>2.9051302084973263</v>
      </c>
      <c r="AD13" s="51">
        <f>SpeedupOverRef!L75</f>
        <v>2.9079591479986848</v>
      </c>
    </row>
    <row r="14" spans="1:30">
      <c r="A14" s="178" t="str">
        <f>SpeedupOverRef!A76</f>
        <v>Native Scale</v>
      </c>
      <c r="B14" s="75">
        <f>SpeedupOverRef!AB76</f>
        <v>0.32477564717975516</v>
      </c>
      <c r="C14" s="75">
        <f>SpeedupOverRef!AA76</f>
        <v>0.5176828512320758</v>
      </c>
      <c r="D14" s="45">
        <f>SpeedupOverRef!AH76</f>
        <v>0.34022103913280116</v>
      </c>
      <c r="E14" s="45" t="e">
        <f>SpeedupOverRef!BO76</f>
        <v>#DIV/0!</v>
      </c>
      <c r="F14" s="45">
        <f>SpeedupOverRef!AG76</f>
        <v>0.61863853413000325</v>
      </c>
      <c r="G14" s="75">
        <f>SpeedupOverRef!AF76</f>
        <v>0.96474598093831865</v>
      </c>
      <c r="H14" s="75">
        <f>SpeedupOverRef!AE76</f>
        <v>1.5995784914586744</v>
      </c>
      <c r="I14" s="45">
        <f>SpeedupOverRef!AD76</f>
        <v>2.2431547237263558</v>
      </c>
      <c r="J14" s="45">
        <f>SpeedupOverRef!AC76</f>
        <v>2.7648307689387437</v>
      </c>
      <c r="K14" s="45">
        <f>SpeedupOverRef!Y76</f>
        <v>1.6204702536255369</v>
      </c>
      <c r="L14" s="45">
        <f>SpeedupOverRef!X76</f>
        <v>1.2589267604812326</v>
      </c>
      <c r="M14" s="45">
        <f>SpeedupOverRef!W76</f>
        <v>1.809711645336691</v>
      </c>
      <c r="N14" s="45">
        <f>SpeedupOverRef!U76</f>
        <v>2.167077388917197</v>
      </c>
      <c r="O14" s="45">
        <f>SpeedupOverRef!T76</f>
        <v>1.7351017535835889</v>
      </c>
      <c r="P14" s="45">
        <f>SpeedupOverRef!S76</f>
        <v>2.4767362030296383</v>
      </c>
      <c r="Q14" s="45">
        <f>SpeedupOverRef!Q76</f>
        <v>2.8447776701176908</v>
      </c>
      <c r="R14" s="75">
        <f>SpeedupOverRef!P76</f>
        <v>2.2689713301046242</v>
      </c>
      <c r="S14" s="45">
        <f>SpeedupOverRef!O76</f>
        <v>2.9356643837048186</v>
      </c>
      <c r="T14" s="45">
        <f>SpeedupOverRef!M76</f>
        <v>3.7416860716382065</v>
      </c>
      <c r="U14" s="45">
        <f>SpeedupOverRef!K76</f>
        <v>4.9177279787609214</v>
      </c>
      <c r="V14" s="75">
        <f>SpeedupOverRef!J76</f>
        <v>3.9371621709341071</v>
      </c>
      <c r="W14" s="75">
        <f>SpeedupOverRef!I76</f>
        <v>5.0258839167007769</v>
      </c>
      <c r="X14" s="75">
        <f>SpeedupOverRef!G76</f>
        <v>6.2539104035058193</v>
      </c>
      <c r="Y14" s="50">
        <f>SpeedupOverRef!Z76</f>
        <v>1.5251664495776629</v>
      </c>
      <c r="Z14" s="45">
        <f>SpeedupOverRef!R76</f>
        <v>2.7176142095906246</v>
      </c>
      <c r="AA14" s="181">
        <f>SpeedupOverRef!H76</f>
        <v>6.0773132297132042</v>
      </c>
      <c r="AB14" s="45">
        <f>SpeedupOverRef!V76</f>
        <v>1.996370250523583</v>
      </c>
      <c r="AC14" s="45">
        <f>SpeedupOverRef!N76</f>
        <v>3.5730521724198669</v>
      </c>
      <c r="AD14" s="51">
        <f>SpeedupOverRef!L76</f>
        <v>4.7308560408188329</v>
      </c>
    </row>
    <row r="15" spans="1:30">
      <c r="A15" s="178" t="str">
        <f>SpeedupOverRef!A77</f>
        <v>Java Non-scale</v>
      </c>
      <c r="B15" s="50">
        <f>SpeedupOverRef!AB77</f>
        <v>0.47199814317308014</v>
      </c>
      <c r="C15" s="74">
        <f>SpeedupOverRef!AA77</f>
        <v>0.53216886116145801</v>
      </c>
      <c r="D15" s="45">
        <f>SpeedupOverRef!AH77</f>
        <v>0.50040115416671638</v>
      </c>
      <c r="E15" s="45" t="e">
        <f>SpeedupOverRef!BO77</f>
        <v>#DIV/0!</v>
      </c>
      <c r="F15" s="45">
        <f>SpeedupOverRef!AG77</f>
        <v>0.60779716884414325</v>
      </c>
      <c r="G15" s="45">
        <f>SpeedupOverRef!AF77</f>
        <v>0.61420293864095532</v>
      </c>
      <c r="H15" s="72">
        <f>SpeedupOverRef!AE77</f>
        <v>1.4250480773814607</v>
      </c>
      <c r="I15" s="74">
        <f>SpeedupOverRef!AD77</f>
        <v>1.976913246999362</v>
      </c>
      <c r="J15" s="74">
        <f>SpeedupOverRef!AC77</f>
        <v>2.4890372113360244</v>
      </c>
      <c r="K15" s="45">
        <f>SpeedupOverRef!Y77</f>
        <v>2.4075162356208013</v>
      </c>
      <c r="L15" s="74">
        <f>SpeedupOverRef!X77</f>
        <v>1.4274635603925701</v>
      </c>
      <c r="M15" s="74">
        <f>SpeedupOverRef!W77</f>
        <v>2.1077717973400834</v>
      </c>
      <c r="N15" s="45">
        <f>SpeedupOverRef!U77</f>
        <v>2.5326017275791655</v>
      </c>
      <c r="O15" s="74">
        <f>SpeedupOverRef!T77</f>
        <v>1.6322139450867192</v>
      </c>
      <c r="P15" s="45">
        <f>SpeedupOverRef!S77</f>
        <v>2.3580154528991892</v>
      </c>
      <c r="Q15" s="72">
        <f>SpeedupOverRef!Q77</f>
        <v>2.7885741175705956</v>
      </c>
      <c r="R15" s="74">
        <f>SpeedupOverRef!P77</f>
        <v>1.6774420759803919</v>
      </c>
      <c r="S15" s="45">
        <f>SpeedupOverRef!O77</f>
        <v>2.1963214949030592</v>
      </c>
      <c r="T15" s="72">
        <f>SpeedupOverRef!M77</f>
        <v>2.8810973173890786</v>
      </c>
      <c r="U15" s="74">
        <f>SpeedupOverRef!K77</f>
        <v>2.9678436176393301</v>
      </c>
      <c r="V15" s="45">
        <f>SpeedupOverRef!J77</f>
        <v>1.7673995568405314</v>
      </c>
      <c r="W15" s="45">
        <f>SpeedupOverRef!I77</f>
        <v>2.3105488554015894</v>
      </c>
      <c r="X15" s="182">
        <f>SpeedupOverRef!G77</f>
        <v>2.9991110129379046</v>
      </c>
      <c r="Y15" s="182">
        <f>SpeedupOverRef!Z77</f>
        <v>2.2021171809134232</v>
      </c>
      <c r="Z15" s="182">
        <f>SpeedupOverRef!R77</f>
        <v>2.6045008036264217</v>
      </c>
      <c r="AA15" s="182">
        <f>SpeedupOverRef!H77</f>
        <v>2.8382455887637459</v>
      </c>
      <c r="AB15" s="182">
        <f>SpeedupOverRef!V77</f>
        <v>2.3216694708484331</v>
      </c>
      <c r="AC15" s="182">
        <f>SpeedupOverRef!N77</f>
        <v>2.6945434837628564</v>
      </c>
      <c r="AD15" s="182">
        <f>SpeedupOverRef!L77</f>
        <v>2.8000626780313382</v>
      </c>
    </row>
    <row r="16" spans="1:30" s="210" customFormat="1" ht="14" thickBot="1">
      <c r="A16" s="178" t="str">
        <f>SpeedupOverRef!A78</f>
        <v>Java Scale</v>
      </c>
      <c r="B16" s="173">
        <f>SpeedupOverRef!AB78</f>
        <v>0.37901742008115796</v>
      </c>
      <c r="C16" s="173">
        <f>SpeedupOverRef!AA78</f>
        <v>0.52165309665903759</v>
      </c>
      <c r="D16" s="53">
        <f>SpeedupOverRef!AH78</f>
        <v>0.39629874376322483</v>
      </c>
      <c r="E16" s="53" t="e">
        <f>SpeedupOverRef!BO78</f>
        <v>#DIV/0!</v>
      </c>
      <c r="F16" s="53">
        <f>SpeedupOverRef!AG78</f>
        <v>0.64482286414639545</v>
      </c>
      <c r="G16" s="173">
        <f>SpeedupOverRef!AF78</f>
        <v>0.86319519716949156</v>
      </c>
      <c r="H16" s="173">
        <f>SpeedupOverRef!AE78</f>
        <v>1.5841494807895</v>
      </c>
      <c r="I16" s="53">
        <f>SpeedupOverRef!AD78</f>
        <v>1.9026727488479618</v>
      </c>
      <c r="J16" s="53">
        <f>SpeedupOverRef!AC78</f>
        <v>2.4411688807294061</v>
      </c>
      <c r="K16" s="53">
        <f>SpeedupOverRef!Y78</f>
        <v>1.6089407698993294</v>
      </c>
      <c r="L16" s="173">
        <f>SpeedupOverRef!X78</f>
        <v>1.3614524830231542</v>
      </c>
      <c r="M16" s="53">
        <f>SpeedupOverRef!W78</f>
        <v>1.9145712631819531</v>
      </c>
      <c r="N16" s="53">
        <f>SpeedupOverRef!U78</f>
        <v>2.2482937680664667</v>
      </c>
      <c r="O16" s="173">
        <f>SpeedupOverRef!T78</f>
        <v>1.7183256849310347</v>
      </c>
      <c r="P16" s="53">
        <f>SpeedupOverRef!S78</f>
        <v>2.3395698667283025</v>
      </c>
      <c r="Q16" s="53">
        <f>SpeedupOverRef!Q78</f>
        <v>2.6580006811585006</v>
      </c>
      <c r="R16" s="173">
        <f>SpeedupOverRef!P78</f>
        <v>2.2298156965152365</v>
      </c>
      <c r="S16" s="53">
        <f>SpeedupOverRef!O78</f>
        <v>2.8743288458023244</v>
      </c>
      <c r="T16" s="53">
        <f>SpeedupOverRef!M78</f>
        <v>3.6410739591568748</v>
      </c>
      <c r="U16" s="53">
        <f>SpeedupOverRef!K78</f>
        <v>4.3571183735939627</v>
      </c>
      <c r="V16" s="173">
        <f>SpeedupOverRef!J78</f>
        <v>3.4441724216188314</v>
      </c>
      <c r="W16" s="173">
        <f>SpeedupOverRef!I78</f>
        <v>4.3824697847560348</v>
      </c>
      <c r="X16" s="183">
        <f>SpeedupOverRef!G78</f>
        <v>5.4912159132242406</v>
      </c>
      <c r="Y16" s="52">
        <f>SpeedupOverRef!Z78</f>
        <v>1.5123389464730483</v>
      </c>
      <c r="Z16" s="53">
        <f>SpeedupOverRef!R78</f>
        <v>2.5694122247840041</v>
      </c>
      <c r="AA16" s="183">
        <f>SpeedupOverRef!H78</f>
        <v>5.2438971797107952</v>
      </c>
      <c r="AB16" s="53">
        <f>SpeedupOverRef!V78</f>
        <v>2.0937910500650441</v>
      </c>
      <c r="AC16" s="53">
        <f>SpeedupOverRef!N78</f>
        <v>3.478762193233659</v>
      </c>
      <c r="AD16" s="54">
        <f>SpeedupOverRef!L78</f>
        <v>4.185934017184942</v>
      </c>
    </row>
    <row r="17" spans="1:30" ht="14" thickBot="1"/>
    <row r="18" spans="1:30" s="44" customFormat="1">
      <c r="B18" s="435" t="s">
        <v>286</v>
      </c>
      <c r="C18" s="436"/>
      <c r="D18" s="435" t="s">
        <v>388</v>
      </c>
      <c r="E18" s="437"/>
      <c r="F18" s="437"/>
      <c r="G18" s="436"/>
      <c r="H18" s="435" t="s">
        <v>386</v>
      </c>
      <c r="I18" s="437"/>
      <c r="J18" s="436"/>
      <c r="K18" s="2" t="s">
        <v>387</v>
      </c>
      <c r="L18" s="437" t="s">
        <v>387</v>
      </c>
      <c r="M18" s="437"/>
      <c r="N18" s="437"/>
      <c r="O18" s="437" t="s">
        <v>387</v>
      </c>
      <c r="P18" s="437"/>
      <c r="Q18" s="437"/>
      <c r="R18" s="437" t="s">
        <v>387</v>
      </c>
      <c r="S18" s="437"/>
      <c r="T18" s="437"/>
      <c r="U18" s="57" t="s">
        <v>387</v>
      </c>
      <c r="V18" s="437" t="s">
        <v>387</v>
      </c>
      <c r="W18" s="437"/>
      <c r="X18" s="447"/>
      <c r="Y18" s="206" t="s">
        <v>340</v>
      </c>
      <c r="Z18" s="208" t="s">
        <v>341</v>
      </c>
      <c r="AA18" s="208" t="s">
        <v>342</v>
      </c>
      <c r="AB18" s="208" t="s">
        <v>343</v>
      </c>
      <c r="AC18" s="208" t="s">
        <v>344</v>
      </c>
      <c r="AD18" s="207" t="s">
        <v>345</v>
      </c>
    </row>
    <row r="19" spans="1:30" s="44" customFormat="1">
      <c r="B19" s="56" t="s">
        <v>114</v>
      </c>
      <c r="C19" s="59" t="s">
        <v>115</v>
      </c>
      <c r="D19" s="60" t="s">
        <v>114</v>
      </c>
      <c r="E19" s="58" t="s">
        <v>115</v>
      </c>
      <c r="F19" s="58" t="s">
        <v>116</v>
      </c>
      <c r="G19" s="61" t="s">
        <v>117</v>
      </c>
      <c r="H19" s="443" t="s">
        <v>116</v>
      </c>
      <c r="I19" s="444"/>
      <c r="J19" s="445"/>
      <c r="K19" s="64" t="s">
        <v>114</v>
      </c>
      <c r="L19" s="434" t="s">
        <v>115</v>
      </c>
      <c r="M19" s="434"/>
      <c r="N19" s="434"/>
      <c r="O19" s="434" t="s">
        <v>116</v>
      </c>
      <c r="P19" s="434"/>
      <c r="Q19" s="434"/>
      <c r="R19" s="434" t="s">
        <v>117</v>
      </c>
      <c r="S19" s="434"/>
      <c r="T19" s="434"/>
      <c r="U19" s="46" t="s">
        <v>118</v>
      </c>
      <c r="V19" s="434" t="s">
        <v>119</v>
      </c>
      <c r="W19" s="434"/>
      <c r="X19" s="446"/>
      <c r="Y19" s="184" t="s">
        <v>310</v>
      </c>
      <c r="Z19" s="185" t="s">
        <v>310</v>
      </c>
      <c r="AA19" s="185" t="s">
        <v>310</v>
      </c>
      <c r="AB19" s="185" t="s">
        <v>310</v>
      </c>
      <c r="AC19" s="185" t="s">
        <v>310</v>
      </c>
      <c r="AD19" s="186" t="s">
        <v>310</v>
      </c>
    </row>
    <row r="20" spans="1:30">
      <c r="A20" s="6" t="s">
        <v>257</v>
      </c>
      <c r="B20" s="438">
        <v>1666</v>
      </c>
      <c r="C20" s="439"/>
      <c r="D20" s="440">
        <v>1666</v>
      </c>
      <c r="E20" s="441"/>
      <c r="F20" s="441"/>
      <c r="G20" s="442"/>
      <c r="H20" s="62">
        <v>1603</v>
      </c>
      <c r="I20" s="55">
        <v>2403</v>
      </c>
      <c r="J20" s="63">
        <v>3066</v>
      </c>
      <c r="K20" s="65">
        <v>2661</v>
      </c>
      <c r="L20" s="48">
        <v>1596</v>
      </c>
      <c r="M20" s="48">
        <v>2394</v>
      </c>
      <c r="N20" s="48">
        <v>2661</v>
      </c>
      <c r="O20" s="48">
        <v>1596</v>
      </c>
      <c r="P20" s="48">
        <v>2394</v>
      </c>
      <c r="Q20" s="48">
        <v>2661</v>
      </c>
      <c r="R20" s="48">
        <v>1596</v>
      </c>
      <c r="S20" s="48">
        <v>2128</v>
      </c>
      <c r="T20" s="48">
        <v>2661</v>
      </c>
      <c r="U20" s="47">
        <v>2661</v>
      </c>
      <c r="V20" s="47">
        <v>1596</v>
      </c>
      <c r="W20" s="47">
        <v>2128</v>
      </c>
      <c r="X20" s="179">
        <v>2661</v>
      </c>
      <c r="Y20" s="65">
        <v>2660</v>
      </c>
      <c r="Z20" s="65">
        <v>2660</v>
      </c>
      <c r="AA20" s="65">
        <v>2660</v>
      </c>
      <c r="AB20" s="65">
        <v>2660</v>
      </c>
      <c r="AC20" s="65">
        <v>2660</v>
      </c>
      <c r="AD20" s="65">
        <v>2660</v>
      </c>
    </row>
    <row r="21" spans="1:30" s="210" customFormat="1">
      <c r="A21" s="35" t="str">
        <f>Power!A68</f>
        <v>Avg JNSN</v>
      </c>
      <c r="B21" s="50">
        <f>Power!AB68</f>
        <v>2.1630397647768076</v>
      </c>
      <c r="C21" s="67">
        <f>Power!AA68</f>
        <v>2.377474485842443</v>
      </c>
      <c r="D21" s="50">
        <f>Power!AH68</f>
        <v>3.8054505646467325</v>
      </c>
      <c r="E21" s="45" t="e">
        <f>Power!#REF!</f>
        <v>#REF!</v>
      </c>
      <c r="F21" s="45">
        <f>Power!AG68</f>
        <v>4.202947820577398</v>
      </c>
      <c r="G21" s="51">
        <f>Power!AF68</f>
        <v>4.6522717790727368</v>
      </c>
      <c r="H21" s="68">
        <f>Power!AE68</f>
        <v>8.4888917805150399</v>
      </c>
      <c r="I21" s="72">
        <f>Power!AD68</f>
        <v>14.441737126823206</v>
      </c>
      <c r="J21" s="73">
        <f>Power!AC68</f>
        <v>20.83784106625227</v>
      </c>
      <c r="K21" s="50">
        <f>Power!Y68</f>
        <v>23.070191890099839</v>
      </c>
      <c r="L21" s="69">
        <f>Power!X68</f>
        <v>7.9604674671693596</v>
      </c>
      <c r="M21" s="45">
        <f>Power!W68</f>
        <v>14.594616156272682</v>
      </c>
      <c r="N21" s="45">
        <f>Power!U68</f>
        <v>25.635611860625147</v>
      </c>
      <c r="O21" s="69">
        <f>Power!T68</f>
        <v>9.636722042808767</v>
      </c>
      <c r="P21" s="45">
        <f>Power!S68</f>
        <v>20.584269404336951</v>
      </c>
      <c r="Q21" s="45">
        <f>Power!Q68</f>
        <v>28.972236617875652</v>
      </c>
      <c r="R21" s="69">
        <f>Power!P68</f>
        <v>11.094445953049441</v>
      </c>
      <c r="S21" s="45">
        <f>Power!O68</f>
        <v>19.740518694415581</v>
      </c>
      <c r="T21" s="45">
        <f>Power!M68</f>
        <v>33.249540196849757</v>
      </c>
      <c r="U21" s="45">
        <f>Power!K68</f>
        <v>40.996946765723479</v>
      </c>
      <c r="V21" s="69">
        <f>Power!J68</f>
        <v>17.882606885972301</v>
      </c>
      <c r="W21" s="69">
        <f>Power!I68</f>
        <v>27.011896036491251</v>
      </c>
      <c r="X21" s="187">
        <f>Power!G68</f>
        <v>46.96365163528705</v>
      </c>
      <c r="Y21" s="50">
        <f>Power!Z68</f>
        <v>15.523341911548343</v>
      </c>
      <c r="Z21" s="45">
        <f>Power!R68</f>
        <v>24.386197285852802</v>
      </c>
      <c r="AA21" s="69">
        <f>Power!H68</f>
        <v>39.407472915011795</v>
      </c>
      <c r="AB21" s="45">
        <f>Power!V68</f>
        <v>17.875126906131332</v>
      </c>
      <c r="AC21" s="45">
        <f>Power!N68</f>
        <v>28.034499625135958</v>
      </c>
      <c r="AD21" s="51">
        <f>Power!L68</f>
        <v>33.092761640218413</v>
      </c>
    </row>
    <row r="22" spans="1:30">
      <c r="A22" t="str">
        <f>Power!A69</f>
        <v>Avg JN</v>
      </c>
      <c r="B22" s="50">
        <f>Power!AB69</f>
        <v>2.1707541857523127</v>
      </c>
      <c r="C22" s="51">
        <f>Power!AA69</f>
        <v>2.3352861019779683</v>
      </c>
      <c r="D22" s="50">
        <f>Power!AH69</f>
        <v>3.8174611022362592</v>
      </c>
      <c r="E22" s="45" t="e">
        <f>Power!#REF!</f>
        <v>#REF!</v>
      </c>
      <c r="F22" s="45">
        <f>Power!AG69</f>
        <v>4.1110152483044633</v>
      </c>
      <c r="G22" s="51">
        <f>Power!AF69</f>
        <v>4.3863103057137369</v>
      </c>
      <c r="H22" s="50">
        <f>Power!AE69</f>
        <v>8.2868313396281579</v>
      </c>
      <c r="I22" s="45">
        <f>Power!AD69</f>
        <v>14.122860306521771</v>
      </c>
      <c r="J22" s="51">
        <f>Power!AC69</f>
        <v>20.329962297436225</v>
      </c>
      <c r="K22" s="50">
        <f>Power!Y69</f>
        <v>24.021734961460059</v>
      </c>
      <c r="L22" s="45">
        <f>Power!X69</f>
        <v>7.8893214270135097</v>
      </c>
      <c r="M22" s="45">
        <f>Power!W69</f>
        <v>14.462995590482329</v>
      </c>
      <c r="N22" s="45">
        <f>Power!U69</f>
        <v>25.735892076074343</v>
      </c>
      <c r="O22" s="45">
        <f>Power!T69</f>
        <v>9.2025708290407948</v>
      </c>
      <c r="P22" s="45">
        <f>Power!S69</f>
        <v>19.519461391037119</v>
      </c>
      <c r="Q22" s="45">
        <f>Power!Q69</f>
        <v>28.277645867181931</v>
      </c>
      <c r="R22" s="45">
        <f>Power!P69</f>
        <v>10.147600596200068</v>
      </c>
      <c r="S22" s="45">
        <f>Power!O69</f>
        <v>17.813952287694139</v>
      </c>
      <c r="T22" s="45">
        <f>Power!M69</f>
        <v>31.10275110036541</v>
      </c>
      <c r="U22" s="45">
        <f>Power!K69</f>
        <v>36.926873237914506</v>
      </c>
      <c r="V22" s="45">
        <f>Power!J69</f>
        <v>14.62281820034417</v>
      </c>
      <c r="W22" s="45">
        <f>Power!I69</f>
        <v>22.504340340773169</v>
      </c>
      <c r="X22" s="180">
        <f>Power!G69</f>
        <v>39.900301116245799</v>
      </c>
      <c r="Y22" s="50">
        <f>Power!Z69</f>
        <v>16.149650584810679</v>
      </c>
      <c r="Z22" s="45">
        <f>Power!R69</f>
        <v>23.108797669320367</v>
      </c>
      <c r="AA22" s="45">
        <f>Power!H69</f>
        <v>32.046819237069677</v>
      </c>
      <c r="AB22" s="45">
        <f>Power!V69</f>
        <v>17.766813219674724</v>
      </c>
      <c r="AC22" s="45">
        <f>Power!N69</f>
        <v>25.312938120984384</v>
      </c>
      <c r="AD22" s="51">
        <f>Power!L69</f>
        <v>28.260815329934864</v>
      </c>
    </row>
    <row r="23" spans="1:30">
      <c r="A23" t="str">
        <f>Power!A70</f>
        <v>Avg Bmks</v>
      </c>
      <c r="B23" s="50">
        <f>Power!AB70</f>
        <v>2.1630093248749107</v>
      </c>
      <c r="C23" s="51">
        <f>Power!AA70</f>
        <v>2.339144443857847</v>
      </c>
      <c r="D23" s="50">
        <f>Power!AH70</f>
        <v>3.8061445484788523</v>
      </c>
      <c r="E23" s="45" t="e">
        <f>Power!#REF!</f>
        <v>#REF!</v>
      </c>
      <c r="F23" s="45">
        <f>Power!AG70</f>
        <v>4.094284252474635</v>
      </c>
      <c r="G23" s="51">
        <f>Power!AF70</f>
        <v>4.3251436556568654</v>
      </c>
      <c r="H23" s="50">
        <f>Power!AE70</f>
        <v>8.2157786762057903</v>
      </c>
      <c r="I23" s="45">
        <f>Power!AD70</f>
        <v>14.054990872260593</v>
      </c>
      <c r="J23" s="51">
        <f>Power!AC70</f>
        <v>20.177773168364329</v>
      </c>
      <c r="K23" s="50">
        <f>Power!Y70</f>
        <v>24.031735398460818</v>
      </c>
      <c r="L23" s="45">
        <f>Power!X70</f>
        <v>7.8481379497776578</v>
      </c>
      <c r="M23" s="45">
        <f>Power!W70</f>
        <v>14.354285338681237</v>
      </c>
      <c r="N23" s="45">
        <f>Power!U70</f>
        <v>25.578016518713515</v>
      </c>
      <c r="O23" s="45">
        <f>Power!T70</f>
        <v>9.0989279225165305</v>
      </c>
      <c r="P23" s="45">
        <f>Power!S70</f>
        <v>19.252694415134982</v>
      </c>
      <c r="Q23" s="45">
        <f>Power!Q70</f>
        <v>27.974924850532368</v>
      </c>
      <c r="R23" s="45">
        <f>Power!P70</f>
        <v>9.9699075845158394</v>
      </c>
      <c r="S23" s="45">
        <f>Power!O70</f>
        <v>17.380969054568311</v>
      </c>
      <c r="T23" s="45">
        <f>Power!M70</f>
        <v>30.582187836125417</v>
      </c>
      <c r="U23" s="45">
        <f>Power!K70</f>
        <v>36.518678086291864</v>
      </c>
      <c r="V23" s="45">
        <f>Power!J70</f>
        <v>14.198156584001987</v>
      </c>
      <c r="W23" s="45">
        <f>Power!I70</f>
        <v>21.879511084543353</v>
      </c>
      <c r="X23" s="180">
        <f>Power!G70</f>
        <v>39.134153643118061</v>
      </c>
      <c r="Y23" s="50">
        <f>Power!Z70</f>
        <v>16.156821063783035</v>
      </c>
      <c r="Z23" s="45">
        <f>Power!R70</f>
        <v>22.766247268559965</v>
      </c>
      <c r="AA23" s="45">
        <f>Power!H70</f>
        <v>31.27863363983943</v>
      </c>
      <c r="AB23" s="45">
        <f>Power!V70</f>
        <v>17.62176232784358</v>
      </c>
      <c r="AC23" s="45">
        <f>Power!N70</f>
        <v>24.690626304866562</v>
      </c>
      <c r="AD23" s="51">
        <f>Power!L70</f>
        <v>27.723158646905159</v>
      </c>
    </row>
    <row r="24" spans="1:30">
      <c r="A24" s="177" t="str">
        <f>Power!A71</f>
        <v>Java</v>
      </c>
      <c r="B24" s="50">
        <f>Power!AB71</f>
        <v>2.2022499533204147</v>
      </c>
      <c r="C24" s="51">
        <f>Power!AA71</f>
        <v>2.3195955116664626</v>
      </c>
      <c r="D24" s="50">
        <f>Power!AH71</f>
        <v>3.8634817541830442</v>
      </c>
      <c r="E24" s="45" t="e">
        <f>Power!#REF!</f>
        <v>#REF!</v>
      </c>
      <c r="F24" s="45">
        <f>Power!AG71</f>
        <v>4.1790546313457702</v>
      </c>
      <c r="G24" s="51">
        <f>Power!AF71</f>
        <v>4.6350546826116839</v>
      </c>
      <c r="H24" s="50">
        <f>Power!AE71</f>
        <v>8.5757788375457924</v>
      </c>
      <c r="I24" s="45">
        <f>Power!AD71</f>
        <v>14.398862672517227</v>
      </c>
      <c r="J24" s="51">
        <f>Power!AC71</f>
        <v>20.948864755661919</v>
      </c>
      <c r="K24" s="66">
        <f>Power!Y71</f>
        <v>23.981066517656963</v>
      </c>
      <c r="L24" s="45">
        <f>Power!X71</f>
        <v>8.056800901105964</v>
      </c>
      <c r="M24" s="45">
        <f>Power!W71</f>
        <v>14.90508394780676</v>
      </c>
      <c r="N24" s="49">
        <f>Power!U71</f>
        <v>26.377919342674996</v>
      </c>
      <c r="O24" s="45">
        <f>Power!T71</f>
        <v>9.6240519822394841</v>
      </c>
      <c r="P24" s="45">
        <f>Power!S71</f>
        <v>20.604313759705825</v>
      </c>
      <c r="Q24" s="49">
        <f>Power!Q71</f>
        <v>29.508711334890187</v>
      </c>
      <c r="R24" s="45">
        <f>Power!P71</f>
        <v>10.870218843715923</v>
      </c>
      <c r="S24" s="45">
        <f>Power!O71</f>
        <v>19.574750769072487</v>
      </c>
      <c r="T24" s="49">
        <f>Power!M71</f>
        <v>33.219708374941334</v>
      </c>
      <c r="U24" s="45">
        <f>Power!K71</f>
        <v>38.586866854513225</v>
      </c>
      <c r="V24" s="49">
        <f>Power!J71</f>
        <v>16.349775440135708</v>
      </c>
      <c r="W24" s="45">
        <f>Power!I71</f>
        <v>25.045312649441076</v>
      </c>
      <c r="X24" s="188">
        <f>Power!G71</f>
        <v>43.015967506965282</v>
      </c>
      <c r="Y24" s="50">
        <f>Power!Z71</f>
        <v>16.120490636989782</v>
      </c>
      <c r="Z24" s="45">
        <f>Power!R71</f>
        <v>24.501835965746</v>
      </c>
      <c r="AA24" s="45">
        <f>Power!H71</f>
        <v>35.170773999139357</v>
      </c>
      <c r="AB24" s="45">
        <f>Power!V71</f>
        <v>18.356686846454714</v>
      </c>
      <c r="AC24" s="45">
        <f>Power!N71</f>
        <v>27.843672839863501</v>
      </c>
      <c r="AD24" s="51">
        <f>Power!L71</f>
        <v>30.447285840922365</v>
      </c>
    </row>
    <row r="25" spans="1:30">
      <c r="A25" s="177" t="str">
        <f>Power!A72</f>
        <v>Native</v>
      </c>
      <c r="B25" s="50">
        <f>Power!AB72</f>
        <v>2.1392584181842103</v>
      </c>
      <c r="C25" s="51">
        <f>Power!AA72</f>
        <v>2.3509766922894735</v>
      </c>
      <c r="D25" s="50">
        <f>Power!AH72</f>
        <v>3.7714404502894738</v>
      </c>
      <c r="E25" s="45" t="e">
        <f>Power!#REF!</f>
        <v>#REF!</v>
      </c>
      <c r="F25" s="45">
        <f>Power!AG72</f>
        <v>4.0429758652631564</v>
      </c>
      <c r="G25" s="51">
        <f>Power!AF72</f>
        <v>4.13756592881579</v>
      </c>
      <c r="H25" s="50">
        <f>Power!AE72</f>
        <v>7.9978838417105242</v>
      </c>
      <c r="I25" s="45">
        <f>Power!AD72</f>
        <v>13.846857940526315</v>
      </c>
      <c r="J25" s="51">
        <f>Power!AC72</f>
        <v>19.711059839210531</v>
      </c>
      <c r="K25" s="66">
        <f>Power!Y72</f>
        <v>24.062403405263154</v>
      </c>
      <c r="L25" s="45">
        <f>Power!X72</f>
        <v>7.7218419529210545</v>
      </c>
      <c r="M25" s="45">
        <f>Power!W72</f>
        <v>14.020907233157896</v>
      </c>
      <c r="N25" s="49">
        <f>Power!U72</f>
        <v>25.093864809473686</v>
      </c>
      <c r="O25" s="45">
        <f>Power!T72</f>
        <v>8.7810896758421055</v>
      </c>
      <c r="P25" s="45">
        <f>Power!S72</f>
        <v>18.434609022368416</v>
      </c>
      <c r="Q25" s="49">
        <f>Power!Q72</f>
        <v>27.04658039947368</v>
      </c>
      <c r="R25" s="45">
        <f>Power!P72</f>
        <v>9.4249823486842104</v>
      </c>
      <c r="S25" s="45">
        <f>Power!O72</f>
        <v>16.053153806315791</v>
      </c>
      <c r="T25" s="49">
        <f>Power!M72</f>
        <v>28.985793825789482</v>
      </c>
      <c r="U25" s="49">
        <f>Power!K72</f>
        <v>35.266879621315795</v>
      </c>
      <c r="V25" s="49">
        <f>Power!J72</f>
        <v>12.89586096055263</v>
      </c>
      <c r="W25" s="45">
        <f>Power!I72</f>
        <v>19.963368032105262</v>
      </c>
      <c r="X25" s="188">
        <f>Power!G72</f>
        <v>36.784634725526324</v>
      </c>
      <c r="Y25" s="50">
        <f>Power!Z72</f>
        <v>16.178810532631577</v>
      </c>
      <c r="Z25" s="45">
        <f>Power!R72</f>
        <v>21.715759372894738</v>
      </c>
      <c r="AA25" s="45">
        <f>Power!H72</f>
        <v>28.922864475000001</v>
      </c>
      <c r="AB25" s="45">
        <f>Power!V72</f>
        <v>17.176939592894737</v>
      </c>
      <c r="AC25" s="45">
        <f>Power!N72</f>
        <v>22.782203402105264</v>
      </c>
      <c r="AD25" s="51">
        <f>Power!L72</f>
        <v>26.074344818947367</v>
      </c>
    </row>
    <row r="26" spans="1:30">
      <c r="A26" s="177" t="str">
        <f>Power!A73</f>
        <v>Scalable</v>
      </c>
      <c r="B26" s="50">
        <f>Power!AB73</f>
        <v>2.1289079448908068</v>
      </c>
      <c r="C26" s="51">
        <f>Power!AA73</f>
        <v>2.4948208184593526</v>
      </c>
      <c r="D26" s="50">
        <f>Power!AH73</f>
        <v>3.7563510450837017</v>
      </c>
      <c r="E26" s="45" t="e">
        <f>Power!#REF!</f>
        <v>#REF!</v>
      </c>
      <c r="F26" s="45">
        <f>Power!AG73</f>
        <v>4.3995190893017631</v>
      </c>
      <c r="G26" s="51">
        <f>Power!AF73</f>
        <v>5.2618734889364482</v>
      </c>
      <c r="H26" s="50">
        <f>Power!AE73</f>
        <v>8.8367458078561167</v>
      </c>
      <c r="I26" s="45">
        <f>Power!AD73</f>
        <v>15.030038916134446</v>
      </c>
      <c r="J26" s="51">
        <f>Power!AC73</f>
        <v>21.589853703578086</v>
      </c>
      <c r="K26" s="50">
        <f>Power!Y73</f>
        <v>21.622748834170739</v>
      </c>
      <c r="L26" s="45">
        <f>Power!X73</f>
        <v>8.1034161827577016</v>
      </c>
      <c r="M26" s="45">
        <f>Power!W73</f>
        <v>14.837653156288287</v>
      </c>
      <c r="N26" s="45">
        <f>Power!U73</f>
        <v>25.549952620437807</v>
      </c>
      <c r="O26" s="45">
        <f>Power!T73</f>
        <v>10.675616785071867</v>
      </c>
      <c r="P26" s="45">
        <f>Power!S73</f>
        <v>23.385980958375487</v>
      </c>
      <c r="Q26" s="45">
        <f>Power!Q73</f>
        <v>31.086821383804555</v>
      </c>
      <c r="R26" s="45">
        <f>Power!P73</f>
        <v>13.147294316238114</v>
      </c>
      <c r="S26" s="45">
        <f>Power!O73</f>
        <v>23.860537781109706</v>
      </c>
      <c r="T26" s="45">
        <f>Power!M73</f>
        <v>37.737404913348314</v>
      </c>
      <c r="U26" s="45">
        <f>Power!K73</f>
        <v>50.011468985605667</v>
      </c>
      <c r="V26" s="45">
        <f>Power!J73</f>
        <v>24.578448486386357</v>
      </c>
      <c r="W26" s="45">
        <f>Power!I73</f>
        <v>36.267389928962309</v>
      </c>
      <c r="X26" s="180">
        <f>Power!G73</f>
        <v>61.142005433270235</v>
      </c>
      <c r="Y26" s="50">
        <f>Power!Z73</f>
        <v>14.412296585090051</v>
      </c>
      <c r="Z26" s="45">
        <f>Power!R73</f>
        <v>27.737105482853316</v>
      </c>
      <c r="AA26" s="45">
        <f>Power!H73</f>
        <v>54.612682871366005</v>
      </c>
      <c r="AB26" s="45">
        <f>Power!V73</f>
        <v>18.074431316926663</v>
      </c>
      <c r="AC26" s="45">
        <f>Power!N73</f>
        <v>33.827765493339633</v>
      </c>
      <c r="AD26" s="51">
        <f>Power!L73</f>
        <v>44.024733983859896</v>
      </c>
    </row>
    <row r="27" spans="1:30">
      <c r="A27" s="177" t="str">
        <f>Power!A74</f>
        <v>Non-scalable</v>
      </c>
      <c r="B27" s="50">
        <f>Power!AB74</f>
        <v>2.1751342599803696</v>
      </c>
      <c r="C27" s="51">
        <f>Power!AA74</f>
        <v>2.2837928439995334</v>
      </c>
      <c r="D27" s="50">
        <f>Power!AH74</f>
        <v>3.8238489052415732</v>
      </c>
      <c r="E27" s="45" t="e">
        <f>Power!#REF!</f>
        <v>#REF!</v>
      </c>
      <c r="F27" s="45">
        <f>Power!AG74</f>
        <v>3.9857563104916545</v>
      </c>
      <c r="G27" s="51">
        <f>Power!AF74</f>
        <v>3.9920841593796803</v>
      </c>
      <c r="H27" s="50">
        <f>Power!AE74</f>
        <v>7.9949903627301167</v>
      </c>
      <c r="I27" s="45">
        <f>Power!AD74</f>
        <v>13.708307123327668</v>
      </c>
      <c r="J27" s="51">
        <f>Power!AC74</f>
        <v>19.675700089177216</v>
      </c>
      <c r="K27" s="50">
        <f>Power!Y74</f>
        <v>24.888263954652849</v>
      </c>
      <c r="L27" s="45">
        <f>Power!X74</f>
        <v>7.7573723558291983</v>
      </c>
      <c r="M27" s="45">
        <f>Power!W74</f>
        <v>14.18242122575429</v>
      </c>
      <c r="N27" s="45">
        <f>Power!U74</f>
        <v>25.587994793656001</v>
      </c>
      <c r="O27" s="45">
        <f>Power!T74</f>
        <v>8.5383274380524075</v>
      </c>
      <c r="P27" s="45">
        <f>Power!S74</f>
        <v>17.783081421982811</v>
      </c>
      <c r="Q27" s="45">
        <f>Power!Q74</f>
        <v>26.868472749813368</v>
      </c>
      <c r="R27" s="45">
        <f>Power!P74</f>
        <v>8.8401700799034728</v>
      </c>
      <c r="S27" s="45">
        <f>Power!O74</f>
        <v>15.077122396242483</v>
      </c>
      <c r="T27" s="45">
        <f>Power!M74</f>
        <v>28.038110653112831</v>
      </c>
      <c r="U27" s="45">
        <f>Power!K74</f>
        <v>31.721241322091405</v>
      </c>
      <c r="V27" s="45">
        <f>Power!J74</f>
        <v>10.507386129820876</v>
      </c>
      <c r="W27" s="45">
        <f>Power!I74</f>
        <v>16.763820828749946</v>
      </c>
      <c r="X27" s="180">
        <f>Power!G74</f>
        <v>31.309139673286165</v>
      </c>
      <c r="Y27" s="50">
        <f>Power!Z74</f>
        <v>16.777096433984976</v>
      </c>
      <c r="Z27" s="45">
        <f>Power!R74</f>
        <v>20.998831014589001</v>
      </c>
      <c r="AA27" s="45">
        <f>Power!H74</f>
        <v>22.982082801963319</v>
      </c>
      <c r="AB27" s="45">
        <f>Power!V74</f>
        <v>17.460813353947376</v>
      </c>
      <c r="AC27" s="45">
        <f>Power!N74</f>
        <v>21.441865704520584</v>
      </c>
      <c r="AD27" s="51">
        <f>Power!L74</f>
        <v>21.927042971543472</v>
      </c>
    </row>
    <row r="28" spans="1:30" s="210" customFormat="1">
      <c r="A28" s="178" t="str">
        <f>Power!A75</f>
        <v>Native Non-Scale</v>
      </c>
      <c r="B28" s="172">
        <f>Power!AB75</f>
        <v>2.15502534237037</v>
      </c>
      <c r="C28" s="45">
        <f>Power!AA75</f>
        <v>2.274773922888889</v>
      </c>
      <c r="D28" s="45">
        <f>Power!AH75</f>
        <v>3.7932382043333339</v>
      </c>
      <c r="E28" s="45" t="e">
        <f>Power!#REF!</f>
        <v>#REF!</v>
      </c>
      <c r="F28" s="45">
        <f>Power!AG75</f>
        <v>3.8965811553703693</v>
      </c>
      <c r="G28" s="45">
        <f>Power!AF75</f>
        <v>3.6569778230370367</v>
      </c>
      <c r="H28" s="72">
        <f>Power!AE75</f>
        <v>7.7062845395185171</v>
      </c>
      <c r="I28" s="72">
        <f>Power!AD75</f>
        <v>13.413284012222222</v>
      </c>
      <c r="J28" s="72">
        <f>Power!AC75</f>
        <v>19.131774452222224</v>
      </c>
      <c r="K28" s="171">
        <f>Power!Y75</f>
        <v>24.787584413703698</v>
      </c>
      <c r="L28" s="171">
        <f>Power!X75</f>
        <v>7.5765268472222242</v>
      </c>
      <c r="M28" s="171">
        <f>Power!W75</f>
        <v>13.725446315925923</v>
      </c>
      <c r="N28" s="45">
        <f>Power!U75</f>
        <v>24.878028554444448</v>
      </c>
      <c r="O28" s="45">
        <f>Power!T75</f>
        <v>7.9497302498518527</v>
      </c>
      <c r="P28" s="45">
        <f>Power!S75</f>
        <v>16.137723285185185</v>
      </c>
      <c r="Q28" s="45">
        <f>Power!Q75</f>
        <v>25.091574872592588</v>
      </c>
      <c r="R28" s="45">
        <f>Power!P75</f>
        <v>7.8827278775185183</v>
      </c>
      <c r="S28" s="45">
        <f>Power!O75</f>
        <v>12.865979194444447</v>
      </c>
      <c r="T28" s="45">
        <f>Power!M75</f>
        <v>25.476850230740745</v>
      </c>
      <c r="U28" s="45">
        <f>Power!K75</f>
        <v>28.970168169999997</v>
      </c>
      <c r="V28" s="45">
        <f>Power!J75</f>
        <v>8.2071173789259273</v>
      </c>
      <c r="W28" s="45">
        <f>Power!I75</f>
        <v>13.428840504814811</v>
      </c>
      <c r="X28" s="180">
        <f>Power!G75</f>
        <v>27.15911089851852</v>
      </c>
      <c r="Y28" s="171">
        <f>Power!Z75</f>
        <v>16.806610136296293</v>
      </c>
      <c r="Z28" s="45">
        <f>Power!R75</f>
        <v>18.937447661111111</v>
      </c>
      <c r="AA28" s="45">
        <f>Power!H75</f>
        <v>18.529283055555553</v>
      </c>
      <c r="AB28" s="45">
        <f>Power!V75</f>
        <v>16.854337535925925</v>
      </c>
      <c r="AC28" s="45">
        <f>Power!N75</f>
        <v>18.289881278888888</v>
      </c>
      <c r="AD28" s="51">
        <f>Power!L75</f>
        <v>18.305104757037036</v>
      </c>
    </row>
    <row r="29" spans="1:30" s="210" customFormat="1">
      <c r="A29" s="178" t="str">
        <f>Power!A76</f>
        <v>Native Scale</v>
      </c>
      <c r="B29" s="75">
        <f>Power!AB76</f>
        <v>2.1005577860909086</v>
      </c>
      <c r="C29" s="75">
        <f>Power!AA76</f>
        <v>2.5380198535454546</v>
      </c>
      <c r="D29" s="45">
        <f>Power!AH76</f>
        <v>3.7179368721818191</v>
      </c>
      <c r="E29" s="45" t="e">
        <f>Power!#REF!</f>
        <v>#REF!</v>
      </c>
      <c r="F29" s="45">
        <f>Power!AG76</f>
        <v>4.4023083349999999</v>
      </c>
      <c r="G29" s="75">
        <f>Power!AF76</f>
        <v>5.3171912793636364</v>
      </c>
      <c r="H29" s="75">
        <f>Power!AE76</f>
        <v>8.7136275834545458</v>
      </c>
      <c r="I29" s="45">
        <f>Power!AD76</f>
        <v>14.911084855454545</v>
      </c>
      <c r="J29" s="45">
        <f>Power!AC76</f>
        <v>21.132942152727274</v>
      </c>
      <c r="K29" s="45">
        <f>Power!Y76</f>
        <v>22.282413657272727</v>
      </c>
      <c r="L29" s="45">
        <f>Power!X76</f>
        <v>8.0785244850909095</v>
      </c>
      <c r="M29" s="45">
        <f>Power!W76</f>
        <v>14.746129484545458</v>
      </c>
      <c r="N29" s="45">
        <f>Power!U76</f>
        <v>25.623644708181818</v>
      </c>
      <c r="O29" s="45">
        <f>Power!T76</f>
        <v>10.821699176000001</v>
      </c>
      <c r="P29" s="45">
        <f>Power!S76</f>
        <v>24.072419468181817</v>
      </c>
      <c r="Q29" s="45">
        <f>Power!Q76</f>
        <v>31.845230329090906</v>
      </c>
      <c r="R29" s="75">
        <f>Power!P76</f>
        <v>13.210516050636365</v>
      </c>
      <c r="S29" s="45">
        <f>Power!O76</f>
        <v>23.876218762727273</v>
      </c>
      <c r="T29" s="45">
        <f>Power!M76</f>
        <v>37.598655377272728</v>
      </c>
      <c r="U29" s="45">
        <f>Power!K76</f>
        <v>50.722444092727272</v>
      </c>
      <c r="V29" s="75">
        <f>Power!J76</f>
        <v>24.404595206363638</v>
      </c>
      <c r="W29" s="75">
        <f>Power!I76</f>
        <v>36.002662871818181</v>
      </c>
      <c r="X29" s="75">
        <f>Power!G76</f>
        <v>60.410920482727278</v>
      </c>
      <c r="Y29" s="50">
        <f>Power!Z76</f>
        <v>14.63784786909091</v>
      </c>
      <c r="Z29" s="45">
        <f>Power!R76</f>
        <v>28.535251756363643</v>
      </c>
      <c r="AA29" s="181">
        <f>Power!H76</f>
        <v>54.434382504545468</v>
      </c>
      <c r="AB29" s="45">
        <f>Power!V76</f>
        <v>17.968781005454545</v>
      </c>
      <c r="AC29" s="45">
        <f>Power!N76</f>
        <v>33.808812250000003</v>
      </c>
      <c r="AD29" s="51">
        <f>Power!L76</f>
        <v>45.144297698181816</v>
      </c>
    </row>
    <row r="30" spans="1:30" s="210" customFormat="1">
      <c r="A30" s="178" t="str">
        <f>Power!A77</f>
        <v>Java Non-scale</v>
      </c>
      <c r="B30" s="50">
        <f>Power!AB77</f>
        <v>2.2052976363953691</v>
      </c>
      <c r="C30" s="74">
        <f>Power!AA77</f>
        <v>2.2973212256655002</v>
      </c>
      <c r="D30" s="45">
        <f>Power!AH77</f>
        <v>3.8697649566039334</v>
      </c>
      <c r="E30" s="45" t="e">
        <f>Power!#REF!</f>
        <v>#REF!</v>
      </c>
      <c r="F30" s="45">
        <f>Power!AG77</f>
        <v>4.1195190431735824</v>
      </c>
      <c r="G30" s="45">
        <f>Power!AF77</f>
        <v>4.494743663893642</v>
      </c>
      <c r="H30" s="72">
        <f>Power!AE77</f>
        <v>8.4280490975475217</v>
      </c>
      <c r="I30" s="74">
        <f>Power!AD77</f>
        <v>14.150841789985837</v>
      </c>
      <c r="J30" s="74">
        <f>Power!AC77</f>
        <v>20.491588544609712</v>
      </c>
      <c r="K30" s="45">
        <f>Power!Y77</f>
        <v>25.039283266076566</v>
      </c>
      <c r="L30" s="74">
        <f>Power!X77</f>
        <v>8.0286406187396615</v>
      </c>
      <c r="M30" s="74">
        <f>Power!W77</f>
        <v>14.867883590496831</v>
      </c>
      <c r="N30" s="45">
        <f>Power!U77</f>
        <v>26.652944152473331</v>
      </c>
      <c r="O30" s="74">
        <f>Power!T77</f>
        <v>9.4212232203532338</v>
      </c>
      <c r="P30" s="45">
        <f>Power!S77</f>
        <v>20.251118627179238</v>
      </c>
      <c r="Q30" s="72">
        <f>Power!Q77</f>
        <v>29.533819565644517</v>
      </c>
      <c r="R30" s="72">
        <f>Power!P77</f>
        <v>10.27633338348091</v>
      </c>
      <c r="S30" s="45">
        <f>Power!O77</f>
        <v>18.393837198939551</v>
      </c>
      <c r="T30" s="72">
        <f>Power!M77</f>
        <v>31.880001286670979</v>
      </c>
      <c r="U30" s="74">
        <f>Power!K77</f>
        <v>35.847851050228535</v>
      </c>
      <c r="V30" s="45">
        <f>Power!J77</f>
        <v>13.957789256163311</v>
      </c>
      <c r="W30" s="45">
        <f>Power!I77</f>
        <v>21.766291314652651</v>
      </c>
      <c r="X30" s="182">
        <f>Power!G77</f>
        <v>37.534182835437633</v>
      </c>
      <c r="Y30" s="182">
        <f>Power!Z77</f>
        <v>16.732825880518011</v>
      </c>
      <c r="Z30" s="182">
        <f>Power!R77</f>
        <v>24.090906044805834</v>
      </c>
      <c r="AA30" s="182">
        <f>Power!H77</f>
        <v>29.661282421574956</v>
      </c>
      <c r="AB30" s="182">
        <f>Power!V77</f>
        <v>18.370527080979542</v>
      </c>
      <c r="AC30" s="182">
        <f>Power!N77</f>
        <v>26.169842342968128</v>
      </c>
      <c r="AD30" s="182">
        <f>Power!L77</f>
        <v>27.359950293303122</v>
      </c>
    </row>
    <row r="31" spans="1:30" s="210" customFormat="1" ht="14" thickBot="1">
      <c r="A31" s="178" t="str">
        <f>Power!A78</f>
        <v>Java Scale</v>
      </c>
      <c r="B31" s="173">
        <f>Power!AB78</f>
        <v>2.1912782942505817</v>
      </c>
      <c r="C31" s="173">
        <f>Power!AA78</f>
        <v>2.399782941269927</v>
      </c>
      <c r="D31" s="53">
        <f>Power!AH78</f>
        <v>3.8408622254678439</v>
      </c>
      <c r="E31" s="53" t="e">
        <f>Power!#REF!</f>
        <v>#REF!</v>
      </c>
      <c r="F31" s="53">
        <f>Power!AG78</f>
        <v>4.3933827487656414</v>
      </c>
      <c r="G31" s="173">
        <f>Power!AF78</f>
        <v>5.1401743499966335</v>
      </c>
      <c r="H31" s="173">
        <f>Power!AE78</f>
        <v>9.1076059015395749</v>
      </c>
      <c r="I31" s="53">
        <f>Power!AD78</f>
        <v>15.291737849630227</v>
      </c>
      <c r="J31" s="53">
        <f>Power!AC78</f>
        <v>22.595059115449871</v>
      </c>
      <c r="K31" s="53">
        <f>Power!Y78</f>
        <v>20.171486223346367</v>
      </c>
      <c r="L31" s="173">
        <f>Power!X78</f>
        <v>8.1581779176246449</v>
      </c>
      <c r="M31" s="53">
        <f>Power!W78</f>
        <v>15.039005234122516</v>
      </c>
      <c r="N31" s="53">
        <f>Power!U78</f>
        <v>25.387830027400984</v>
      </c>
      <c r="O31" s="173">
        <f>Power!T78</f>
        <v>10.35423552502998</v>
      </c>
      <c r="P31" s="53">
        <f>Power!S78</f>
        <v>21.875816236801558</v>
      </c>
      <c r="Q31" s="53">
        <f>Power!Q78</f>
        <v>29.418321704174588</v>
      </c>
      <c r="R31" s="173">
        <f>Power!P78</f>
        <v>13.008206500561972</v>
      </c>
      <c r="S31" s="53">
        <f>Power!O78</f>
        <v>23.826039621551057</v>
      </c>
      <c r="T31" s="53">
        <f>Power!M78</f>
        <v>38.042653892714576</v>
      </c>
      <c r="U31" s="53">
        <f>Power!K78</f>
        <v>48.447323749938121</v>
      </c>
      <c r="V31" s="173">
        <f>Power!J78</f>
        <v>24.960925702436334</v>
      </c>
      <c r="W31" s="173">
        <f>Power!I78</f>
        <v>36.849789454679375</v>
      </c>
      <c r="X31" s="183">
        <f>Power!G78</f>
        <v>62.750392324464769</v>
      </c>
      <c r="Y31" s="52">
        <f>Power!Z78</f>
        <v>13.91608376028816</v>
      </c>
      <c r="Z31" s="53">
        <f>Power!R78</f>
        <v>25.981183681130609</v>
      </c>
      <c r="AA31" s="183">
        <f>Power!H78</f>
        <v>55.004943678371191</v>
      </c>
      <c r="AB31" s="53">
        <f>Power!V78</f>
        <v>18.306862002165321</v>
      </c>
      <c r="AC31" s="53">
        <f>Power!N78</f>
        <v>33.869462628686826</v>
      </c>
      <c r="AD31" s="54">
        <f>Power!L78</f>
        <v>41.561693812351663</v>
      </c>
    </row>
    <row r="32" spans="1:30" ht="14" thickBot="1">
      <c r="K32" s="11"/>
      <c r="N32" s="11"/>
      <c r="Q32" s="11"/>
      <c r="T32" s="11"/>
      <c r="U32" s="11"/>
      <c r="V32" s="11"/>
      <c r="X32" s="11"/>
    </row>
    <row r="33" spans="1:30" s="44" customFormat="1">
      <c r="B33" s="435" t="s">
        <v>286</v>
      </c>
      <c r="C33" s="436"/>
      <c r="D33" s="435" t="s">
        <v>388</v>
      </c>
      <c r="E33" s="437"/>
      <c r="F33" s="437"/>
      <c r="G33" s="436"/>
      <c r="H33" s="435" t="s">
        <v>386</v>
      </c>
      <c r="I33" s="437"/>
      <c r="J33" s="436"/>
      <c r="K33" s="162" t="s">
        <v>387</v>
      </c>
      <c r="L33" s="437" t="s">
        <v>387</v>
      </c>
      <c r="M33" s="437"/>
      <c r="N33" s="437"/>
      <c r="O33" s="437" t="s">
        <v>387</v>
      </c>
      <c r="P33" s="437"/>
      <c r="Q33" s="437"/>
      <c r="R33" s="437" t="s">
        <v>387</v>
      </c>
      <c r="S33" s="437"/>
      <c r="T33" s="437"/>
      <c r="U33" s="163" t="s">
        <v>387</v>
      </c>
      <c r="V33" s="437" t="s">
        <v>387</v>
      </c>
      <c r="W33" s="437"/>
      <c r="X33" s="447"/>
      <c r="Y33" s="206" t="s">
        <v>340</v>
      </c>
      <c r="Z33" s="208" t="s">
        <v>341</v>
      </c>
      <c r="AA33" s="208" t="s">
        <v>342</v>
      </c>
      <c r="AB33" s="208" t="s">
        <v>343</v>
      </c>
      <c r="AC33" s="208" t="s">
        <v>344</v>
      </c>
      <c r="AD33" s="207" t="s">
        <v>345</v>
      </c>
    </row>
    <row r="34" spans="1:30" s="44" customFormat="1">
      <c r="B34" s="164" t="s">
        <v>114</v>
      </c>
      <c r="C34" s="59" t="s">
        <v>115</v>
      </c>
      <c r="D34" s="165" t="s">
        <v>114</v>
      </c>
      <c r="E34" s="166" t="s">
        <v>115</v>
      </c>
      <c r="F34" s="166" t="s">
        <v>116</v>
      </c>
      <c r="G34" s="167" t="s">
        <v>117</v>
      </c>
      <c r="H34" s="443" t="s">
        <v>116</v>
      </c>
      <c r="I34" s="444"/>
      <c r="J34" s="445"/>
      <c r="K34" s="64" t="s">
        <v>114</v>
      </c>
      <c r="L34" s="434" t="s">
        <v>115</v>
      </c>
      <c r="M34" s="434"/>
      <c r="N34" s="434"/>
      <c r="O34" s="434" t="s">
        <v>116</v>
      </c>
      <c r="P34" s="434"/>
      <c r="Q34" s="434"/>
      <c r="R34" s="434" t="s">
        <v>117</v>
      </c>
      <c r="S34" s="434"/>
      <c r="T34" s="434"/>
      <c r="U34" s="161" t="s">
        <v>118</v>
      </c>
      <c r="V34" s="434" t="s">
        <v>119</v>
      </c>
      <c r="W34" s="434"/>
      <c r="X34" s="446"/>
      <c r="Y34" s="184" t="s">
        <v>310</v>
      </c>
      <c r="Z34" s="185" t="s">
        <v>310</v>
      </c>
      <c r="AA34" s="185" t="s">
        <v>310</v>
      </c>
      <c r="AB34" s="185" t="s">
        <v>310</v>
      </c>
      <c r="AC34" s="185" t="s">
        <v>310</v>
      </c>
      <c r="AD34" s="186" t="s">
        <v>310</v>
      </c>
    </row>
    <row r="35" spans="1:30">
      <c r="A35" t="s">
        <v>41</v>
      </c>
      <c r="B35" s="438">
        <v>1666</v>
      </c>
      <c r="C35" s="439"/>
      <c r="D35" s="440">
        <v>1666</v>
      </c>
      <c r="E35" s="441"/>
      <c r="F35" s="441"/>
      <c r="G35" s="442"/>
      <c r="H35" s="62">
        <v>1603</v>
      </c>
      <c r="I35" s="55">
        <v>2403</v>
      </c>
      <c r="J35" s="63">
        <v>3066</v>
      </c>
      <c r="K35" s="65">
        <v>2661</v>
      </c>
      <c r="L35" s="48">
        <v>1596</v>
      </c>
      <c r="M35" s="48">
        <v>2394</v>
      </c>
      <c r="N35" s="48">
        <v>2661</v>
      </c>
      <c r="O35" s="48">
        <v>1596</v>
      </c>
      <c r="P35" s="48">
        <v>2394</v>
      </c>
      <c r="Q35" s="48">
        <v>2661</v>
      </c>
      <c r="R35" s="48">
        <v>1596</v>
      </c>
      <c r="S35" s="48">
        <v>2128</v>
      </c>
      <c r="T35" s="48">
        <v>2661</v>
      </c>
      <c r="U35" s="47">
        <v>2661</v>
      </c>
      <c r="V35" s="47">
        <v>1596</v>
      </c>
      <c r="W35" s="47">
        <v>2128</v>
      </c>
      <c r="X35" s="179">
        <v>2661</v>
      </c>
      <c r="Y35" s="65">
        <v>2660</v>
      </c>
      <c r="Z35" s="65">
        <v>2660</v>
      </c>
      <c r="AA35" s="65">
        <v>2660</v>
      </c>
      <c r="AB35" s="65">
        <v>2660</v>
      </c>
      <c r="AC35" s="65">
        <v>2660</v>
      </c>
      <c r="AD35" s="65">
        <v>2660</v>
      </c>
    </row>
    <row r="36" spans="1:30" s="210" customFormat="1">
      <c r="A36" s="35" t="str">
        <f>EnergyOverRef!A68</f>
        <v>Avg JNSN</v>
      </c>
      <c r="B36" s="50">
        <f>EnergyOverRef!AB68</f>
        <v>0.22130522225374583</v>
      </c>
      <c r="C36" s="67">
        <f>EnergyOverRef!AA68</f>
        <v>0.19072055786176539</v>
      </c>
      <c r="D36" s="50">
        <f>EnergyOverRef!AH68</f>
        <v>0.3693558273077176</v>
      </c>
      <c r="E36" s="45" t="e">
        <f>EnergyOverRef!#REF!</f>
        <v>#REF!</v>
      </c>
      <c r="F36" s="45">
        <f>EnergyOverRef!AG68</f>
        <v>0.29148564900312524</v>
      </c>
      <c r="G36" s="51">
        <f>EnergyOverRef!AF68</f>
        <v>0.26862754638458569</v>
      </c>
      <c r="H36" s="211">
        <f>EnergyOverRef!AE68</f>
        <v>0.22915388787126198</v>
      </c>
      <c r="I36" s="72">
        <f>EnergyOverRef!AD68</f>
        <v>0.29278232090319073</v>
      </c>
      <c r="J36" s="73">
        <f>EnergyOverRef!AC68</f>
        <v>0.34676608619013466</v>
      </c>
      <c r="K36" s="50">
        <f>EnergyOverRef!Y68</f>
        <v>0.46080915028284353</v>
      </c>
      <c r="L36" s="72">
        <f>EnergyOverRef!X68</f>
        <v>0.22946643731587732</v>
      </c>
      <c r="M36" s="45">
        <f>EnergyOverRef!W68</f>
        <v>0.29078803369177098</v>
      </c>
      <c r="N36" s="45">
        <f>EnergyOverRef!U68</f>
        <v>0.42766189963067602</v>
      </c>
      <c r="O36" s="72">
        <f>EnergyOverRef!T68</f>
        <v>0.23017514381081933</v>
      </c>
      <c r="P36" s="45">
        <f>EnergyOverRef!S68</f>
        <v>0.3452740433097401</v>
      </c>
      <c r="Q36" s="45">
        <f>EnergyOverRef!Q68</f>
        <v>0.42111064893976052</v>
      </c>
      <c r="R36" s="69">
        <f>EnergyOverRef!P68</f>
        <v>0.22719046704813994</v>
      </c>
      <c r="S36" s="45">
        <f>EnergyOverRef!O68</f>
        <v>0.30828797687729914</v>
      </c>
      <c r="T36" s="45">
        <f>EnergyOverRef!M68</f>
        <v>0.40955891328336314</v>
      </c>
      <c r="U36" s="45">
        <f>EnergyOverRef!K68</f>
        <v>0.44781371214000687</v>
      </c>
      <c r="V36" s="69">
        <f>EnergyOverRef!J68</f>
        <v>0.26400142132027882</v>
      </c>
      <c r="W36" s="69">
        <f>EnergyOverRef!I68</f>
        <v>0.31477851367353948</v>
      </c>
      <c r="X36" s="187">
        <f>EnergyOverRef!G68</f>
        <v>0.43862690111087566</v>
      </c>
      <c r="Y36" s="50">
        <f>EnergyOverRef!Z68</f>
        <v>0.33211885029388749</v>
      </c>
      <c r="Z36" s="45">
        <f>EnergyOverRef!R68</f>
        <v>0.37170764562862391</v>
      </c>
      <c r="AA36" s="69">
        <f>EnergyOverRef!H68</f>
        <v>0.36938584040881622</v>
      </c>
      <c r="AB36" s="45">
        <f>EnergyOverRef!V68</f>
        <v>0.3232765665957355</v>
      </c>
      <c r="AC36" s="45">
        <f>EnergyOverRef!N68</f>
        <v>0.35880414193997329</v>
      </c>
      <c r="AD36" s="51">
        <f>EnergyOverRef!L68</f>
        <v>0.36301102409800656</v>
      </c>
    </row>
    <row r="37" spans="1:30">
      <c r="A37" t="str">
        <f>EnergyOverRef!A69</f>
        <v>Avg JN</v>
      </c>
      <c r="B37" s="50">
        <f>EnergyOverRef!AB69</f>
        <v>0.21072743142225703</v>
      </c>
      <c r="C37" s="51">
        <f>EnergyOverRef!AA69</f>
        <v>0.1924887025427664</v>
      </c>
      <c r="D37" s="50">
        <f>EnergyOverRef!AH69</f>
        <v>0.35054529444230131</v>
      </c>
      <c r="E37" s="45" t="e">
        <f>EnergyOverRef!#REF!</f>
        <v>#REF!</v>
      </c>
      <c r="F37" s="45">
        <f>EnergyOverRef!AG69</f>
        <v>0.29971417100287367</v>
      </c>
      <c r="G37" s="51">
        <f>EnergyOverRef!AF69</f>
        <v>0.28890881471840207</v>
      </c>
      <c r="H37" s="50">
        <f>EnergyOverRef!AE69</f>
        <v>0.23472027387084399</v>
      </c>
      <c r="I37" s="45">
        <f>EnergyOverRef!AD69</f>
        <v>0.29495368341313238</v>
      </c>
      <c r="J37" s="51">
        <f>EnergyOverRef!AC69</f>
        <v>0.34795054119467894</v>
      </c>
      <c r="K37" s="50">
        <f>EnergyOverRef!Y69</f>
        <v>0.43671535885234353</v>
      </c>
      <c r="L37" s="45">
        <f>EnergyOverRef!X69</f>
        <v>0.2243867264824112</v>
      </c>
      <c r="M37" s="45">
        <f>EnergyOverRef!W69</f>
        <v>0.28264806161760481</v>
      </c>
      <c r="N37" s="45">
        <f>EnergyOverRef!U69</f>
        <v>0.41953549356829595</v>
      </c>
      <c r="O37" s="45">
        <f>EnergyOverRef!T69</f>
        <v>0.22774007966442028</v>
      </c>
      <c r="P37" s="45">
        <f>EnergyOverRef!S69</f>
        <v>0.33611981245825562</v>
      </c>
      <c r="Q37" s="45">
        <f>EnergyOverRef!Q69</f>
        <v>0.41729210291717422</v>
      </c>
      <c r="R37" s="45">
        <f>EnergyOverRef!P69</f>
        <v>0.22951632691364826</v>
      </c>
      <c r="S37" s="45">
        <f>EnergyOverRef!O69</f>
        <v>0.30686386249890057</v>
      </c>
      <c r="T37" s="45">
        <f>EnergyOverRef!M69</f>
        <v>0.41809128874717627</v>
      </c>
      <c r="U37" s="45">
        <f>EnergyOverRef!K69</f>
        <v>0.46268207416227208</v>
      </c>
      <c r="V37" s="45">
        <f>EnergyOverRef!J69</f>
        <v>0.26763986569291787</v>
      </c>
      <c r="W37" s="45">
        <f>EnergyOverRef!I69</f>
        <v>0.32245855993057282</v>
      </c>
      <c r="X37" s="180">
        <f>EnergyOverRef!G69</f>
        <v>0.45413220652454822</v>
      </c>
      <c r="Y37" s="50">
        <f>EnergyOverRef!Z69</f>
        <v>0.31652233271966834</v>
      </c>
      <c r="Z37" s="45">
        <f>EnergyOverRef!R69</f>
        <v>0.36124822595028866</v>
      </c>
      <c r="AA37" s="45">
        <f>EnergyOverRef!H69</f>
        <v>0.36986145012736688</v>
      </c>
      <c r="AB37" s="45">
        <f>EnergyOverRef!V69</f>
        <v>0.3149226270266145</v>
      </c>
      <c r="AC37" s="45">
        <f>EnergyOverRef!N69</f>
        <v>0.35666275692749827</v>
      </c>
      <c r="AD37" s="51">
        <f>EnergyOverRef!L69</f>
        <v>0.35949518319424628</v>
      </c>
    </row>
    <row r="38" spans="1:30">
      <c r="A38" t="str">
        <f>EnergyOverRef!A70</f>
        <v>Avg Bmks</v>
      </c>
      <c r="B38" s="50">
        <f>EnergyOverRef!AB70</f>
        <v>0.21307436913668854</v>
      </c>
      <c r="C38" s="51">
        <f>EnergyOverRef!AA70</f>
        <v>0.19640235453299335</v>
      </c>
      <c r="D38" s="50">
        <f>EnergyOverRef!AH70</f>
        <v>0.35444874975727214</v>
      </c>
      <c r="E38" s="45" t="e">
        <f>EnergyOverRef!#REF!</f>
        <v>#REF!</v>
      </c>
      <c r="F38" s="45">
        <f>EnergyOverRef!AG70</f>
        <v>0.30598187515238479</v>
      </c>
      <c r="G38" s="51">
        <f>EnergyOverRef!AF70</f>
        <v>0.28929352714297707</v>
      </c>
      <c r="H38" s="50">
        <f>EnergyOverRef!AE70</f>
        <v>0.23412697403894228</v>
      </c>
      <c r="I38" s="45">
        <f>EnergyOverRef!AD70</f>
        <v>0.2943057448709393</v>
      </c>
      <c r="J38" s="51">
        <f>EnergyOverRef!AC70</f>
        <v>0.34772974891089292</v>
      </c>
      <c r="K38" s="50">
        <f>EnergyOverRef!Y70</f>
        <v>0.43496271856003288</v>
      </c>
      <c r="L38" s="45">
        <f>EnergyOverRef!X70</f>
        <v>0.22227131977103143</v>
      </c>
      <c r="M38" s="45">
        <f>EnergyOverRef!W70</f>
        <v>0.27974113900143049</v>
      </c>
      <c r="N38" s="45">
        <f>EnergyOverRef!U70</f>
        <v>0.41591517389449434</v>
      </c>
      <c r="O38" s="45">
        <f>EnergyOverRef!T70</f>
        <v>0.2256403288581523</v>
      </c>
      <c r="P38" s="45">
        <f>EnergyOverRef!S70</f>
        <v>0.33208521904402738</v>
      </c>
      <c r="Q38" s="45">
        <f>EnergyOverRef!Q70</f>
        <v>0.41361460299837394</v>
      </c>
      <c r="R38" s="45">
        <f>EnergyOverRef!P70</f>
        <v>0.22542647493142584</v>
      </c>
      <c r="S38" s="45">
        <f>EnergyOverRef!O70</f>
        <v>0.2994253862721154</v>
      </c>
      <c r="T38" s="45">
        <f>EnergyOverRef!M70</f>
        <v>0.41160946665917536</v>
      </c>
      <c r="U38" s="45">
        <f>EnergyOverRef!K70</f>
        <v>0.45722461314514401</v>
      </c>
      <c r="V38" s="45">
        <f>EnergyOverRef!J70</f>
        <v>0.25634915302567812</v>
      </c>
      <c r="W38" s="45">
        <f>EnergyOverRef!I70</f>
        <v>0.30989375561945287</v>
      </c>
      <c r="X38" s="180">
        <f>EnergyOverRef!G70</f>
        <v>0.44237914034743586</v>
      </c>
      <c r="Y38" s="50">
        <f>EnergyOverRef!Z70</f>
        <v>0.31433570862661575</v>
      </c>
      <c r="Z38" s="45">
        <f>EnergyOverRef!R70</f>
        <v>0.35674481586981338</v>
      </c>
      <c r="AA38" s="45">
        <f>EnergyOverRef!H70</f>
        <v>0.35689854810659882</v>
      </c>
      <c r="AB38" s="45">
        <f>EnergyOverRef!V70</f>
        <v>0.31136440134228865</v>
      </c>
      <c r="AC38" s="45">
        <f>EnergyOverRef!N70</f>
        <v>0.34807533661302281</v>
      </c>
      <c r="AD38" s="51">
        <f>EnergyOverRef!L70</f>
        <v>0.3507673492703467</v>
      </c>
    </row>
    <row r="39" spans="1:30">
      <c r="A39" s="177" t="str">
        <f>EnergyOverRef!A71</f>
        <v>Java</v>
      </c>
      <c r="B39" s="50">
        <f>EnergyOverRef!AB71</f>
        <v>0.20118321805023556</v>
      </c>
      <c r="C39" s="51">
        <f>EnergyOverRef!AA71</f>
        <v>0.17657318444917705</v>
      </c>
      <c r="D39" s="50">
        <f>EnergyOverRef!AH71</f>
        <v>0.33467124282808663</v>
      </c>
      <c r="E39" s="45" t="e">
        <f>EnergyOverRef!#REF!</f>
        <v>#REF!</v>
      </c>
      <c r="F39" s="45">
        <f>EnergyOverRef!AG71</f>
        <v>0.27422550746152824</v>
      </c>
      <c r="G39" s="51">
        <f>EnergyOverRef!AF71</f>
        <v>0.28734431752513107</v>
      </c>
      <c r="H39" s="50">
        <f>EnergyOverRef!AE71</f>
        <v>0.23713302652057816</v>
      </c>
      <c r="I39" s="45">
        <f>EnergyOverRef!AD71</f>
        <v>0.29758863348471715</v>
      </c>
      <c r="J39" s="51">
        <f>EnergyOverRef!AC71</f>
        <v>0.34884842981540898</v>
      </c>
      <c r="K39" s="50">
        <f>EnergyOverRef!Y71</f>
        <v>0.44384276270773987</v>
      </c>
      <c r="L39" s="45">
        <f>EnergyOverRef!X71</f>
        <v>0.23298938044202283</v>
      </c>
      <c r="M39" s="45">
        <f>EnergyOverRef!W71</f>
        <v>0.2944695469233809</v>
      </c>
      <c r="N39" s="45">
        <f>EnergyOverRef!U71</f>
        <v>0.43425812690842275</v>
      </c>
      <c r="O39" s="45">
        <f>EnergyOverRef!T71</f>
        <v>0.2362790662765771</v>
      </c>
      <c r="P39" s="45">
        <f>EnergyOverRef!S71</f>
        <v>0.35252715900945064</v>
      </c>
      <c r="Q39" s="45">
        <f>EnergyOverRef!Q71</f>
        <v>0.43224726925362889</v>
      </c>
      <c r="R39" s="45">
        <f>EnergyOverRef!P71</f>
        <v>0.24614839164135272</v>
      </c>
      <c r="S39" s="45">
        <f>EnergyOverRef!O71</f>
        <v>0.33711366582116048</v>
      </c>
      <c r="T39" s="45">
        <f>EnergyOverRef!M71</f>
        <v>0.44445069857171343</v>
      </c>
      <c r="U39" s="45">
        <f>EnergyOverRef!K71</f>
        <v>0.48487574896525942</v>
      </c>
      <c r="V39" s="45">
        <f>EnergyOverRef!J71</f>
        <v>0.31355543053969309</v>
      </c>
      <c r="W39" s="45">
        <f>EnergyOverRef!I71</f>
        <v>0.37355543079579406</v>
      </c>
      <c r="X39" s="180">
        <f>EnergyOverRef!G71</f>
        <v>0.50192800897813861</v>
      </c>
      <c r="Y39" s="50">
        <f>EnergyOverRef!Z71</f>
        <v>0.32541460403141509</v>
      </c>
      <c r="Z39" s="45">
        <f>EnergyOverRef!R71</f>
        <v>0.3795620936108875</v>
      </c>
      <c r="AA39" s="45">
        <f>EnergyOverRef!H71</f>
        <v>0.42257725167849108</v>
      </c>
      <c r="AB39" s="45">
        <f>EnergyOverRef!V71</f>
        <v>0.32939274480953956</v>
      </c>
      <c r="AC39" s="45">
        <f>EnergyOverRef!N71</f>
        <v>0.39158493287303175</v>
      </c>
      <c r="AD39" s="51">
        <f>EnergyOverRef!L71</f>
        <v>0.39498837448477114</v>
      </c>
    </row>
    <row r="40" spans="1:30">
      <c r="A40" s="177" t="str">
        <f>EnergyOverRef!A72</f>
        <v>Native</v>
      </c>
      <c r="B40" s="50">
        <f>EnergyOverRef!AB72</f>
        <v>0.22027164479427846</v>
      </c>
      <c r="C40" s="51">
        <f>EnergyOverRef!AA72</f>
        <v>0.20840422063635575</v>
      </c>
      <c r="D40" s="50">
        <f>EnergyOverRef!AH72</f>
        <v>0.36641934605651594</v>
      </c>
      <c r="E40" s="45" t="e">
        <f>EnergyOverRef!#REF!</f>
        <v>#REF!</v>
      </c>
      <c r="F40" s="45">
        <f>EnergyOverRef!AG72</f>
        <v>0.32520283454421911</v>
      </c>
      <c r="G40" s="51">
        <f>EnergyOverRef!AF72</f>
        <v>0.29047331191167308</v>
      </c>
      <c r="H40" s="50">
        <f>EnergyOverRef!AE72</f>
        <v>0.23230752122110979</v>
      </c>
      <c r="I40" s="45">
        <f>EnergyOverRef!AD72</f>
        <v>0.29231873334154762</v>
      </c>
      <c r="J40" s="51">
        <f>EnergyOverRef!AC72</f>
        <v>0.34705265257394896</v>
      </c>
      <c r="K40" s="50">
        <f>EnergyOverRef!Y72</f>
        <v>0.42958795499694719</v>
      </c>
      <c r="L40" s="45">
        <f>EnergyOverRef!X72</f>
        <v>0.21578407252279957</v>
      </c>
      <c r="M40" s="45">
        <f>EnergyOverRef!W72</f>
        <v>0.27082657631182877</v>
      </c>
      <c r="N40" s="45">
        <f>EnergyOverRef!U72</f>
        <v>0.40481286022816915</v>
      </c>
      <c r="O40" s="45">
        <f>EnergyOverRef!T72</f>
        <v>0.21920109305226343</v>
      </c>
      <c r="P40" s="45">
        <f>EnergyOverRef!S72</f>
        <v>0.31971246590706065</v>
      </c>
      <c r="Q40" s="45">
        <f>EnergyOverRef!Q72</f>
        <v>0.40233693658071962</v>
      </c>
      <c r="R40" s="45">
        <f>EnergyOverRef!P72</f>
        <v>0.21288426218594383</v>
      </c>
      <c r="S40" s="45">
        <f>EnergyOverRef!O72</f>
        <v>0.27661405917664067</v>
      </c>
      <c r="T40" s="45">
        <f>EnergyOverRef!M72</f>
        <v>0.39173187892263917</v>
      </c>
      <c r="U40" s="45">
        <f>EnergyOverRef!K72</f>
        <v>0.44048839935928474</v>
      </c>
      <c r="V40" s="45">
        <f>EnergyOverRef!J72</f>
        <v>0.2217243008461427</v>
      </c>
      <c r="W40" s="45">
        <f>EnergyOverRef!I72</f>
        <v>0.27136168906535163</v>
      </c>
      <c r="X40" s="180">
        <f>EnergyOverRef!G72</f>
        <v>0.40633640407095789</v>
      </c>
      <c r="Y40" s="50">
        <f>EnergyOverRef!Z72</f>
        <v>0.30763006140792154</v>
      </c>
      <c r="Z40" s="45">
        <f>EnergyOverRef!R72</f>
        <v>0.34293435828968982</v>
      </c>
      <c r="AA40" s="45">
        <f>EnergyOverRef!H72</f>
        <v>0.31714564857624267</v>
      </c>
      <c r="AB40" s="45">
        <f>EnergyOverRef!V72</f>
        <v>0.30045250924368944</v>
      </c>
      <c r="AC40" s="45">
        <f>EnergyOverRef!N72</f>
        <v>0.32174058098196473</v>
      </c>
      <c r="AD40" s="51">
        <f>EnergyOverRef!L72</f>
        <v>0.32400199190372142</v>
      </c>
    </row>
    <row r="41" spans="1:30">
      <c r="A41" s="177" t="str">
        <f>EnergyOverRef!A73</f>
        <v>Scalable</v>
      </c>
      <c r="B41" s="168">
        <f>EnergyOverRef!AB73</f>
        <v>0.25172757876769047</v>
      </c>
      <c r="C41" s="169">
        <f>EnergyOverRef!AA73</f>
        <v>0.1913947647046666</v>
      </c>
      <c r="D41" s="168">
        <f>EnergyOverRef!AH73</f>
        <v>0.42267423126266496</v>
      </c>
      <c r="E41" s="170" t="e">
        <f>EnergyOverRef!#REF!</f>
        <v>#REF!</v>
      </c>
      <c r="F41" s="170">
        <f>EnergyOverRef!AG73</f>
        <v>0.27912272745005828</v>
      </c>
      <c r="G41" s="169">
        <f>EnergyOverRef!AF73</f>
        <v>0.2243778968157521</v>
      </c>
      <c r="H41" s="168">
        <f>EnergyOverRef!AE73</f>
        <v>0.21734942257921355</v>
      </c>
      <c r="I41" s="170">
        <f>EnergyOverRef!AD73</f>
        <v>0.27866774387032212</v>
      </c>
      <c r="J41" s="169">
        <f>EnergyOverRef!AC73</f>
        <v>0.32843120753250582</v>
      </c>
      <c r="K41" s="168">
        <f>EnergyOverRef!Y73</f>
        <v>0.53050036280602975</v>
      </c>
      <c r="L41" s="170">
        <f>EnergyOverRef!X73</f>
        <v>0.24691222679624525</v>
      </c>
      <c r="M41" s="170">
        <f>EnergyOverRef!W73</f>
        <v>0.31443222452618907</v>
      </c>
      <c r="N41" s="170">
        <f>EnergyOverRef!U73</f>
        <v>0.45575155985445204</v>
      </c>
      <c r="O41" s="170">
        <f>EnergyOverRef!T73</f>
        <v>0.24069698001449452</v>
      </c>
      <c r="P41" s="170">
        <f>EnergyOverRef!S73</f>
        <v>0.37468531973325542</v>
      </c>
      <c r="Q41" s="170">
        <f>EnergyOverRef!Q73</f>
        <v>0.43789747247978905</v>
      </c>
      <c r="R41" s="170">
        <f>EnergyOverRef!P73</f>
        <v>0.22601846220657568</v>
      </c>
      <c r="S41" s="170">
        <f>EnergyOverRef!O73</f>
        <v>0.31635667196210404</v>
      </c>
      <c r="T41" s="170">
        <f>EnergyOverRef!M73</f>
        <v>0.39518321173530474</v>
      </c>
      <c r="U41" s="170">
        <f>EnergyOverRef!K73</f>
        <v>0.41788151024652831</v>
      </c>
      <c r="V41" s="170">
        <f>EnergyOverRef!J73</f>
        <v>0.25282323192545769</v>
      </c>
      <c r="W41" s="170">
        <f>EnergyOverRef!I73</f>
        <v>0.29379476735581272</v>
      </c>
      <c r="X41" s="88">
        <f>EnergyOverRef!G73</f>
        <v>0.39821553125219322</v>
      </c>
      <c r="Y41" s="50">
        <f>EnergyOverRef!Z73</f>
        <v>0.37315337820237171</v>
      </c>
      <c r="Z41" s="45">
        <f>EnergyOverRef!R73</f>
        <v>0.40488396640666491</v>
      </c>
      <c r="AA41" s="45">
        <f>EnergyOverRef!H73</f>
        <v>0.36404628489004071</v>
      </c>
      <c r="AB41" s="45">
        <f>EnergyOverRef!V73</f>
        <v>0.34760971944973873</v>
      </c>
      <c r="AC41" s="45">
        <f>EnergyOverRef!N73</f>
        <v>0.36859974184923056</v>
      </c>
      <c r="AD41" s="51">
        <f>EnergyOverRef!L73</f>
        <v>0.3763520157096279</v>
      </c>
    </row>
    <row r="42" spans="1:30">
      <c r="A42" s="177" t="str">
        <f>EnergyOverRef!A74</f>
        <v>Non-scalable</v>
      </c>
      <c r="B42" s="50">
        <f>EnergyOverRef!AB74</f>
        <v>0.19933100571233239</v>
      </c>
      <c r="C42" s="45">
        <f>EnergyOverRef!AA74</f>
        <v>0.19818283091639838</v>
      </c>
      <c r="D42" s="45">
        <f>EnergyOverRef!AH74</f>
        <v>0.3301908007775769</v>
      </c>
      <c r="E42" s="45" t="e">
        <f>EnergyOverRef!#REF!</f>
        <v>#REF!</v>
      </c>
      <c r="F42" s="45">
        <f>EnergyOverRef!AG74</f>
        <v>0.31553179433543432</v>
      </c>
      <c r="G42" s="45">
        <f>EnergyOverRef!AF74</f>
        <v>0.31237464014821242</v>
      </c>
      <c r="H42" s="45">
        <f>EnergyOverRef!AE74</f>
        <v>0.24009232566906802</v>
      </c>
      <c r="I42" s="45">
        <f>EnergyOverRef!AD74</f>
        <v>0.29986592300449222</v>
      </c>
      <c r="J42" s="45">
        <f>EnergyOverRef!AC74</f>
        <v>0.35459145251209723</v>
      </c>
      <c r="K42" s="45">
        <f>EnergyOverRef!Y74</f>
        <v>0.40099377838367839</v>
      </c>
      <c r="L42" s="45">
        <f>EnergyOverRef!X74</f>
        <v>0.21351010838428866</v>
      </c>
      <c r="M42" s="45">
        <f>EnergyOverRef!W74</f>
        <v>0.26740653081484972</v>
      </c>
      <c r="N42" s="45">
        <f>EnergyOverRef!U74</f>
        <v>0.40175112555317599</v>
      </c>
      <c r="O42" s="45">
        <f>EnergyOverRef!T74</f>
        <v>0.22028685289145267</v>
      </c>
      <c r="P42" s="45">
        <f>EnergyOverRef!S74</f>
        <v>0.31693851657674627</v>
      </c>
      <c r="Q42" s="45">
        <f>EnergyOverRef!Q74</f>
        <v>0.40498069384942631</v>
      </c>
      <c r="R42" s="45">
        <f>EnergyOverRef!P74</f>
        <v>0.22521599056692815</v>
      </c>
      <c r="S42" s="45">
        <f>EnergyOverRef!O74</f>
        <v>0.29340537358234159</v>
      </c>
      <c r="T42" s="45">
        <f>EnergyOverRef!M74</f>
        <v>0.41744991285432936</v>
      </c>
      <c r="U42" s="45">
        <f>EnergyOverRef!K74</f>
        <v>0.47121327195354074</v>
      </c>
      <c r="V42" s="45">
        <f>EnergyOverRef!J74</f>
        <v>0.25760281386131206</v>
      </c>
      <c r="W42" s="45">
        <f>EnergyOverRef!I74</f>
        <v>0.31561784033541374</v>
      </c>
      <c r="X42" s="180">
        <f>EnergyOverRef!G74</f>
        <v>0.45808175691463315</v>
      </c>
      <c r="Y42" s="50">
        <f>EnergyOverRef!Z74</f>
        <v>0.29342275944412477</v>
      </c>
      <c r="Z42" s="45">
        <f>EnergyOverRef!R74</f>
        <v>0.33962867345671083</v>
      </c>
      <c r="AA42" s="45">
        <f>EnergyOverRef!H74</f>
        <v>0.35435713058359719</v>
      </c>
      <c r="AB42" s="45">
        <f>EnergyOverRef!V74</f>
        <v>0.29847717712630634</v>
      </c>
      <c r="AC42" s="45">
        <f>EnergyOverRef!N74</f>
        <v>0.34077777030681566</v>
      </c>
      <c r="AD42" s="51">
        <f>EnergyOverRef!L74</f>
        <v>0.3416705789808247</v>
      </c>
    </row>
    <row r="43" spans="1:30" s="210" customFormat="1">
      <c r="A43" s="178" t="str">
        <f>EnergyOverRef!A75</f>
        <v>Native Non-Scale</v>
      </c>
      <c r="B43" s="211">
        <f>EnergyOverRef!AB75</f>
        <v>0.20220830305100643</v>
      </c>
      <c r="C43" s="45">
        <f>EnergyOverRef!AA75</f>
        <v>0.21218637320186917</v>
      </c>
      <c r="D43" s="45">
        <f>EnergyOverRef!AH75</f>
        <v>0.33464678884340265</v>
      </c>
      <c r="E43" s="45" t="e">
        <f>EnergyOverRef!#REF!</f>
        <v>#REF!</v>
      </c>
      <c r="F43" s="45">
        <f>EnergyOverRef!AG75</f>
        <v>0.34023693163150209</v>
      </c>
      <c r="G43" s="45">
        <f>EnergyOverRef!AF75</f>
        <v>0.3188397952454925</v>
      </c>
      <c r="H43" s="72">
        <f>EnergyOverRef!AE75</f>
        <v>0.23876414138774912</v>
      </c>
      <c r="I43" s="72">
        <f>EnergyOverRef!AD75</f>
        <v>0.30322449417308878</v>
      </c>
      <c r="J43" s="72">
        <f>EnergyOverRef!AC75</f>
        <v>0.36324406321602687</v>
      </c>
      <c r="K43" s="171">
        <f>EnergyOverRef!Y75</f>
        <v>0.37783909605882904</v>
      </c>
      <c r="L43" s="171">
        <f>EnergyOverRef!X75</f>
        <v>0.19975608123206301</v>
      </c>
      <c r="M43" s="171">
        <f>EnergyOverRef!W75</f>
        <v>0.24991343723149059</v>
      </c>
      <c r="N43" s="45">
        <f>EnergyOverRef!U75</f>
        <v>0.37866093496524938</v>
      </c>
      <c r="O43" s="45">
        <f>EnergyOverRef!T75</f>
        <v>0.20791278884141665</v>
      </c>
      <c r="P43" s="45">
        <f>EnergyOverRef!S75</f>
        <v>0.29242430819774795</v>
      </c>
      <c r="Q43" s="45">
        <f>EnergyOverRef!Q75</f>
        <v>0.38380939588410701</v>
      </c>
      <c r="R43" s="45">
        <f>EnergyOverRef!P75</f>
        <v>0.20649120057751705</v>
      </c>
      <c r="S43" s="45">
        <f>EnergyOverRef!O75</f>
        <v>0.25925165258273308</v>
      </c>
      <c r="T43" s="45">
        <f>EnergyOverRef!M75</f>
        <v>0.39008342776072641</v>
      </c>
      <c r="U43" s="45">
        <f>EnergyOverRef!K75</f>
        <v>0.45064238682317914</v>
      </c>
      <c r="V43" s="45">
        <f>EnergyOverRef!J75</f>
        <v>0.21350317887413325</v>
      </c>
      <c r="W43" s="45">
        <f>EnergyOverRef!I75</f>
        <v>0.2677799703668135</v>
      </c>
      <c r="X43" s="180">
        <f>EnergyOverRef!G75</f>
        <v>0.4168806193042599</v>
      </c>
      <c r="Y43" s="171">
        <f>EnergyOverRef!Z75</f>
        <v>0.27646971805558929</v>
      </c>
      <c r="Z43" s="45">
        <f>EnergyOverRef!R75</f>
        <v>0.312313717773054</v>
      </c>
      <c r="AA43" s="45">
        <f>EnergyOverRef!H75</f>
        <v>0.30318097523740639</v>
      </c>
      <c r="AB43" s="45">
        <f>EnergyOverRef!V75</f>
        <v>0.27809735524611046</v>
      </c>
      <c r="AC43" s="45">
        <f>EnergyOverRef!N75</f>
        <v>0.30158561864706585</v>
      </c>
      <c r="AD43" s="51">
        <f>EnergyOverRef!L75</f>
        <v>0.30124327197659512</v>
      </c>
    </row>
    <row r="44" spans="1:30" s="210" customFormat="1">
      <c r="A44" s="178" t="str">
        <f>EnergyOverRef!A76</f>
        <v>Native Scale</v>
      </c>
      <c r="B44" s="72">
        <f>EnergyOverRef!AB76</f>
        <v>0.26460893816412817</v>
      </c>
      <c r="C44" s="75">
        <f>EnergyOverRef!AA76</f>
        <v>0.19912075524827741</v>
      </c>
      <c r="D44" s="45">
        <f>EnergyOverRef!AH76</f>
        <v>0.44440653194324875</v>
      </c>
      <c r="E44" s="45" t="e">
        <f>EnergyOverRef!#REF!</f>
        <v>#REF!</v>
      </c>
      <c r="F44" s="45">
        <f>EnergyOverRef!AG76</f>
        <v>0.2883009598754333</v>
      </c>
      <c r="G44" s="72">
        <f>EnergyOverRef!AF76</f>
        <v>0.22084648918320726</v>
      </c>
      <c r="H44" s="75">
        <f>EnergyOverRef!AE76</f>
        <v>0.21645945353935889</v>
      </c>
      <c r="I44" s="45">
        <f>EnergyOverRef!AD76</f>
        <v>0.26555004766412821</v>
      </c>
      <c r="J44" s="45">
        <f>EnergyOverRef!AC76</f>
        <v>0.30731009917975788</v>
      </c>
      <c r="K44" s="45">
        <f>EnergyOverRef!Y76</f>
        <v>0.55660788148141893</v>
      </c>
      <c r="L44" s="45">
        <f>EnergyOverRef!X76</f>
        <v>0.25512550569097131</v>
      </c>
      <c r="M44" s="45">
        <f>EnergyOverRef!W76</f>
        <v>0.3221588267817499</v>
      </c>
      <c r="N44" s="45">
        <f>EnergyOverRef!U76</f>
        <v>0.46900394950988139</v>
      </c>
      <c r="O44" s="45">
        <f>EnergyOverRef!T76</f>
        <v>0.24690874884252381</v>
      </c>
      <c r="P44" s="45">
        <f>EnergyOverRef!S76</f>
        <v>0.38669248937537365</v>
      </c>
      <c r="Q44" s="45">
        <f>EnergyOverRef!Q76</f>
        <v>0.4478136273814961</v>
      </c>
      <c r="R44" s="72">
        <f>EnergyOverRef!P76</f>
        <v>0.22857632249753682</v>
      </c>
      <c r="S44" s="45">
        <f>EnergyOverRef!O76</f>
        <v>0.31923087536168671</v>
      </c>
      <c r="T44" s="45">
        <f>EnergyOverRef!M76</f>
        <v>0.39577807722915248</v>
      </c>
      <c r="U44" s="45">
        <f>EnergyOverRef!K76</f>
        <v>0.41556497558427136</v>
      </c>
      <c r="V44" s="75">
        <f>EnergyOverRef!J76</f>
        <v>0.24190341841380236</v>
      </c>
      <c r="W44" s="75">
        <f>EnergyOverRef!I76</f>
        <v>0.28015318041630882</v>
      </c>
      <c r="X44" s="75">
        <f>EnergyOverRef!G76</f>
        <v>0.38045514849830736</v>
      </c>
      <c r="Y44" s="50">
        <f>EnergyOverRef!Z76</f>
        <v>0.38411454054546434</v>
      </c>
      <c r="Z44" s="45">
        <f>EnergyOverRef!R76</f>
        <v>0.41809411228506871</v>
      </c>
      <c r="AA44" s="181">
        <f>EnergyOverRef!H76</f>
        <v>0.3514225740442955</v>
      </c>
      <c r="AB44" s="45">
        <f>EnergyOverRef!V76</f>
        <v>0.35532425087411074</v>
      </c>
      <c r="AC44" s="45">
        <f>EnergyOverRef!N76</f>
        <v>0.37121185216762564</v>
      </c>
      <c r="AD44" s="51">
        <f>EnergyOverRef!L76</f>
        <v>0.37986430445212255</v>
      </c>
    </row>
    <row r="45" spans="1:30" s="210" customFormat="1">
      <c r="A45" s="178" t="str">
        <f>EnergyOverRef!A77</f>
        <v>Java Non-scale</v>
      </c>
      <c r="B45" s="50">
        <f>EnergyOverRef!AB77</f>
        <v>0.19501505970432118</v>
      </c>
      <c r="C45" s="74">
        <f>EnergyOverRef!AA77</f>
        <v>0.1771775174881921</v>
      </c>
      <c r="D45" s="45">
        <f>EnergyOverRef!AH77</f>
        <v>0.3235068186788384</v>
      </c>
      <c r="E45" s="45" t="e">
        <f>EnergyOverRef!#REF!</f>
        <v>#REF!</v>
      </c>
      <c r="F45" s="45">
        <f>EnergyOverRef!AG77</f>
        <v>0.27847408839133247</v>
      </c>
      <c r="G45" s="45">
        <f>EnergyOverRef!AF77</f>
        <v>0.30267690750229215</v>
      </c>
      <c r="H45" s="72">
        <f>EnergyOverRef!AE77</f>
        <v>0.24208460209104604</v>
      </c>
      <c r="I45" s="72">
        <f>EnergyOverRef!AD77</f>
        <v>0.29482806625159735</v>
      </c>
      <c r="J45" s="74">
        <f>EnergyOverRef!AC77</f>
        <v>0.34161253645620271</v>
      </c>
      <c r="K45" s="45">
        <f>EnergyOverRef!Y77</f>
        <v>0.4357258018709525</v>
      </c>
      <c r="L45" s="72">
        <f>EnergyOverRef!X77</f>
        <v>0.2341411491126269</v>
      </c>
      <c r="M45" s="74">
        <f>EnergyOverRef!W77</f>
        <v>0.29364617118988812</v>
      </c>
      <c r="N45" s="45">
        <f>EnergyOverRef!U77</f>
        <v>0.43638641143506585</v>
      </c>
      <c r="O45" s="74">
        <f>EnergyOverRef!T77</f>
        <v>0.23884794896650682</v>
      </c>
      <c r="P45" s="45">
        <f>EnergyOverRef!S77</f>
        <v>0.3537098291452439</v>
      </c>
      <c r="Q45" s="72">
        <f>EnergyOverRef!Q77</f>
        <v>0.43673764079740524</v>
      </c>
      <c r="R45" s="72">
        <f>EnergyOverRef!P77</f>
        <v>0.25330317555104487</v>
      </c>
      <c r="S45" s="45">
        <f>EnergyOverRef!O77</f>
        <v>0.34463595508175437</v>
      </c>
      <c r="T45" s="72">
        <f>EnergyOverRef!M77</f>
        <v>0.45849964049473396</v>
      </c>
      <c r="U45" s="74">
        <f>EnergyOverRef!K77</f>
        <v>0.50206959964908326</v>
      </c>
      <c r="V45" s="45">
        <f>EnergyOverRef!J77</f>
        <v>0.32375226634208021</v>
      </c>
      <c r="W45" s="45">
        <f>EnergyOverRef!I77</f>
        <v>0.38737464528831422</v>
      </c>
      <c r="X45" s="182">
        <f>EnergyOverRef!G77</f>
        <v>0.51988346333019331</v>
      </c>
      <c r="Y45" s="212">
        <f>EnergyOverRef!Z77</f>
        <v>0.31885232152692811</v>
      </c>
      <c r="Z45" s="212">
        <f>EnergyOverRef!R77</f>
        <v>0.38060110698219618</v>
      </c>
      <c r="AA45" s="212">
        <f>EnergyOverRef!H77</f>
        <v>0.43112136360288306</v>
      </c>
      <c r="AB45" s="212">
        <f>EnergyOverRef!V77</f>
        <v>0.3290469099466003</v>
      </c>
      <c r="AC45" s="212">
        <f>EnergyOverRef!N77</f>
        <v>0.39956599779644036</v>
      </c>
      <c r="AD45" s="182">
        <f>EnergyOverRef!L77</f>
        <v>0.40231153948716891</v>
      </c>
    </row>
    <row r="46" spans="1:30" ht="14" thickBot="1">
      <c r="A46" s="178" t="str">
        <f>EnergyOverRef!A78</f>
        <v>Java Scale</v>
      </c>
      <c r="B46" s="52">
        <f>EnergyOverRef!AB78</f>
        <v>0.22338858809552753</v>
      </c>
      <c r="C46" s="173">
        <f>EnergyOverRef!AA78</f>
        <v>0.17439758550872281</v>
      </c>
      <c r="D46" s="53">
        <f>EnergyOverRef!AH78</f>
        <v>0.37486316976538059</v>
      </c>
      <c r="E46" s="53" t="e">
        <f>EnergyOverRef!#REF!</f>
        <v>#REF!</v>
      </c>
      <c r="F46" s="53">
        <f>EnergyOverRef!AG78</f>
        <v>0.25893061611423318</v>
      </c>
      <c r="G46" s="53">
        <f>EnergyOverRef!AF78</f>
        <v>0.23214699360735086</v>
      </c>
      <c r="H46" s="174">
        <f>EnergyOverRef!AE78</f>
        <v>0.21930735446689384</v>
      </c>
      <c r="I46" s="53">
        <f>EnergyOverRef!AD78</f>
        <v>0.30752667552394858</v>
      </c>
      <c r="J46" s="53">
        <f>EnergyOverRef!AC78</f>
        <v>0.37489764590855112</v>
      </c>
      <c r="K46" s="53">
        <f>EnergyOverRef!Y78</f>
        <v>0.47306382172017364</v>
      </c>
      <c r="L46" s="53">
        <f>EnergyOverRef!X78</f>
        <v>0.22884301322784806</v>
      </c>
      <c r="M46" s="53">
        <f>EnergyOverRef!W78</f>
        <v>0.29743369956395521</v>
      </c>
      <c r="N46" s="53">
        <f>EnergyOverRef!U78</f>
        <v>0.42659630261250736</v>
      </c>
      <c r="O46" s="53">
        <f>EnergyOverRef!T78</f>
        <v>0.22703108859283003</v>
      </c>
      <c r="P46" s="53">
        <f>EnergyOverRef!S78</f>
        <v>0.34826954652059505</v>
      </c>
      <c r="Q46" s="53">
        <f>EnergyOverRef!Q78</f>
        <v>0.4160819316960338</v>
      </c>
      <c r="R46" s="173">
        <f>EnergyOverRef!P78</f>
        <v>0.2203911695664611</v>
      </c>
      <c r="S46" s="53">
        <f>EnergyOverRef!O78</f>
        <v>0.31003342448302246</v>
      </c>
      <c r="T46" s="53">
        <f>EnergyOverRef!M78</f>
        <v>0.39387450764883969</v>
      </c>
      <c r="U46" s="53">
        <f>EnergyOverRef!K78</f>
        <v>0.42297788650349366</v>
      </c>
      <c r="V46" s="173">
        <f>EnergyOverRef!J78</f>
        <v>0.27684682165109947</v>
      </c>
      <c r="W46" s="173">
        <f>EnergyOverRef!I78</f>
        <v>0.32380625862272128</v>
      </c>
      <c r="X46" s="183">
        <f>EnergyOverRef!G78</f>
        <v>0.43728837331074188</v>
      </c>
      <c r="Y46" s="52">
        <f>EnergyOverRef!Z78</f>
        <v>0.34903882104756817</v>
      </c>
      <c r="Z46" s="53">
        <f>EnergyOverRef!R78</f>
        <v>0.37582164547417662</v>
      </c>
      <c r="AA46" s="183">
        <f>EnergyOverRef!H78</f>
        <v>0.39181844875067995</v>
      </c>
      <c r="AB46" s="53">
        <f>EnergyOverRef!V78</f>
        <v>0.33063775031612058</v>
      </c>
      <c r="AC46" s="53">
        <f>EnergyOverRef!N78</f>
        <v>0.36285309914876135</v>
      </c>
      <c r="AD46" s="54">
        <f>EnergyOverRef!L78</f>
        <v>0.36862498047613956</v>
      </c>
    </row>
    <row r="48" spans="1:30">
      <c r="K48" s="11"/>
      <c r="N48" s="11"/>
      <c r="Q48" s="11"/>
      <c r="T48" s="11"/>
      <c r="U48" s="11"/>
      <c r="V48" s="11"/>
      <c r="X48" s="11"/>
    </row>
    <row r="49" spans="11:26">
      <c r="K49" s="11"/>
      <c r="N49" s="11"/>
      <c r="Q49" s="11"/>
      <c r="T49" s="11"/>
      <c r="U49" s="11"/>
      <c r="V49" s="11"/>
      <c r="X49" s="11"/>
    </row>
    <row r="50" spans="11:26">
      <c r="K50" s="11"/>
      <c r="N50" s="11"/>
      <c r="Q50" s="11"/>
      <c r="T50" s="11"/>
      <c r="U50" s="11"/>
      <c r="V50" s="11"/>
      <c r="X50" s="11"/>
    </row>
    <row r="51" spans="11:26">
      <c r="K51" s="11"/>
      <c r="N51" s="11"/>
      <c r="Q51" s="11"/>
      <c r="T51" s="11"/>
      <c r="U51" s="11"/>
      <c r="V51" s="11"/>
      <c r="X51" s="11"/>
    </row>
    <row r="52" spans="11:26">
      <c r="K52" s="11"/>
      <c r="N52" s="11"/>
      <c r="Q52" s="11"/>
      <c r="T52" s="11"/>
      <c r="U52" s="11"/>
      <c r="V52" s="11"/>
      <c r="X52" s="11"/>
    </row>
    <row r="53" spans="11:26">
      <c r="K53" s="11"/>
      <c r="N53" s="11"/>
      <c r="Q53" s="11"/>
      <c r="T53" s="11"/>
      <c r="U53" s="11"/>
      <c r="V53" s="11"/>
      <c r="X53" s="11"/>
    </row>
    <row r="54" spans="11:26">
      <c r="K54" s="11"/>
      <c r="N54" s="11"/>
      <c r="Q54" s="11"/>
      <c r="R54" s="433" t="s">
        <v>219</v>
      </c>
      <c r="S54" s="433"/>
      <c r="T54" s="433"/>
      <c r="U54" s="433"/>
      <c r="V54" s="433"/>
      <c r="W54" s="433"/>
      <c r="X54" s="433"/>
    </row>
    <row r="55" spans="11:26">
      <c r="K55" s="11"/>
      <c r="N55" s="11"/>
      <c r="Q55" s="87" t="s">
        <v>30</v>
      </c>
      <c r="R55" s="87">
        <f>C6</f>
        <v>0.51564473752392193</v>
      </c>
      <c r="S55" s="11">
        <f>R6</f>
        <v>2.0078389080365207</v>
      </c>
      <c r="T55" s="87">
        <f>V6</f>
        <v>2.7538890136488674</v>
      </c>
      <c r="U55" s="87">
        <f>W6</f>
        <v>3.5337794164905252</v>
      </c>
      <c r="V55" s="87">
        <f>AA6</f>
        <v>4.2700871083520076</v>
      </c>
      <c r="W55" s="87">
        <f>X6</f>
        <v>4.4641345555830032</v>
      </c>
    </row>
    <row r="56" spans="11:26">
      <c r="K56" s="11"/>
      <c r="N56" s="11"/>
      <c r="R56" s="87">
        <f>C36</f>
        <v>0.19072055786176539</v>
      </c>
      <c r="S56" s="11">
        <f>R36</f>
        <v>0.22719046704813994</v>
      </c>
      <c r="T56" s="87">
        <f>V36</f>
        <v>0.26400142132027882</v>
      </c>
      <c r="U56" s="87">
        <f>W36</f>
        <v>0.31477851367353948</v>
      </c>
      <c r="V56" s="87">
        <f>AA36</f>
        <v>0.36938584040881622</v>
      </c>
      <c r="W56" s="87">
        <f>X36</f>
        <v>0.43862690111087566</v>
      </c>
    </row>
    <row r="57" spans="11:26">
      <c r="Q57" s="87" t="s">
        <v>31</v>
      </c>
      <c r="R57" s="215">
        <v>0.6</v>
      </c>
      <c r="S57" s="216">
        <v>0.7</v>
      </c>
      <c r="T57" s="216">
        <v>1.2</v>
      </c>
      <c r="U57" s="87">
        <f>L13</f>
        <v>1.8444050955018676</v>
      </c>
      <c r="V57" s="87">
        <f>M13</f>
        <v>2.6378195586483169</v>
      </c>
      <c r="W57" s="216">
        <v>2.9</v>
      </c>
      <c r="X57" s="87">
        <f>Y13</f>
        <v>2.9132985359580452</v>
      </c>
      <c r="Y57" s="87">
        <f>K13</f>
        <v>3.1258955005200102</v>
      </c>
      <c r="Z57" s="216">
        <v>5</v>
      </c>
    </row>
    <row r="58" spans="11:26">
      <c r="R58" s="215">
        <v>-0.05</v>
      </c>
      <c r="S58" s="216">
        <v>0.1</v>
      </c>
      <c r="T58" s="216">
        <v>0.67</v>
      </c>
      <c r="U58" s="87">
        <f>L43</f>
        <v>0.19975608123206301</v>
      </c>
      <c r="V58" s="87">
        <f>M43</f>
        <v>0.24991343723149059</v>
      </c>
      <c r="W58" s="216">
        <v>0.1</v>
      </c>
      <c r="X58" s="87">
        <f>Y43</f>
        <v>0.27646971805558929</v>
      </c>
      <c r="Y58" s="87">
        <f>K43</f>
        <v>0.37783909605882904</v>
      </c>
      <c r="Z58" s="216">
        <v>0.8</v>
      </c>
    </row>
    <row r="59" spans="11:26">
      <c r="Q59" s="213" t="s">
        <v>32</v>
      </c>
      <c r="R59" s="87">
        <f>C14</f>
        <v>0.5176828512320758</v>
      </c>
      <c r="S59" s="87">
        <f>H14</f>
        <v>1.5995784914586744</v>
      </c>
      <c r="T59" s="87">
        <f>R14</f>
        <v>2.2689713301046242</v>
      </c>
      <c r="U59" s="87">
        <f>W14</f>
        <v>5.0258839167007769</v>
      </c>
      <c r="V59" s="87">
        <f>AA14</f>
        <v>6.0773132297132042</v>
      </c>
      <c r="W59" s="87">
        <f>X14</f>
        <v>6.2539104035058193</v>
      </c>
    </row>
    <row r="60" spans="11:26">
      <c r="R60" s="87">
        <f>C44</f>
        <v>0.19912075524827741</v>
      </c>
      <c r="S60" s="87">
        <f>H44</f>
        <v>0.21645945353935889</v>
      </c>
      <c r="T60" s="87">
        <f>V44</f>
        <v>0.24190341841380236</v>
      </c>
      <c r="U60" s="87">
        <f>W44</f>
        <v>0.28015318041630882</v>
      </c>
      <c r="V60" s="87">
        <f>AA44</f>
        <v>0.3514225740442955</v>
      </c>
      <c r="W60" s="87">
        <f>X44</f>
        <v>0.38045514849830736</v>
      </c>
    </row>
    <row r="61" spans="11:26">
      <c r="Q61" s="87" t="s">
        <v>33</v>
      </c>
      <c r="R61" s="87">
        <f>C15</f>
        <v>0.53216886116145801</v>
      </c>
      <c r="S61" s="87">
        <f>J15</f>
        <v>2.4890372113360244</v>
      </c>
      <c r="T61" s="87">
        <f>M15</f>
        <v>2.1077717973400834</v>
      </c>
      <c r="U61" s="87">
        <f>O15</f>
        <v>1.6322139450867192</v>
      </c>
      <c r="V61" s="87">
        <f>AD15</f>
        <v>2.8000626780313382</v>
      </c>
      <c r="W61" s="87">
        <f>U15</f>
        <v>2.9678436176393301</v>
      </c>
      <c r="X61" s="87">
        <f>X15</f>
        <v>2.9991110129379046</v>
      </c>
    </row>
    <row r="62" spans="11:26">
      <c r="R62" s="87">
        <f>C45</f>
        <v>0.1771775174881921</v>
      </c>
      <c r="S62" s="87">
        <f>J45</f>
        <v>0.34161253645620271</v>
      </c>
      <c r="T62" s="87">
        <f>M45</f>
        <v>0.29364617118988812</v>
      </c>
      <c r="U62" s="87">
        <f>O45</f>
        <v>0.23884794896650682</v>
      </c>
      <c r="V62" s="87">
        <f>AD45</f>
        <v>0.40231153948716891</v>
      </c>
      <c r="W62" s="87">
        <f>U45</f>
        <v>0.50206959964908326</v>
      </c>
      <c r="X62" s="87">
        <f>X45</f>
        <v>0.51988346333019331</v>
      </c>
    </row>
    <row r="63" spans="11:26">
      <c r="Q63" s="87" t="s">
        <v>357</v>
      </c>
      <c r="R63" s="87">
        <f>C16</f>
        <v>0.52165309665903759</v>
      </c>
      <c r="S63" s="87">
        <f>R16</f>
        <v>2.2298156965152365</v>
      </c>
      <c r="T63" s="87">
        <f>V16</f>
        <v>3.4441724216188314</v>
      </c>
      <c r="U63" s="87">
        <f>W16</f>
        <v>4.3824697847560348</v>
      </c>
      <c r="V63" s="87">
        <f>AA16</f>
        <v>5.2438971797107952</v>
      </c>
      <c r="W63" s="87">
        <f>X16</f>
        <v>5.4912159132242406</v>
      </c>
    </row>
    <row r="64" spans="11:26">
      <c r="R64" s="87">
        <f>C46</f>
        <v>0.17439758550872281</v>
      </c>
      <c r="S64" s="87">
        <f>R46</f>
        <v>0.2203911695664611</v>
      </c>
      <c r="T64" s="87">
        <f>V46</f>
        <v>0.27684682165109947</v>
      </c>
      <c r="U64" s="87">
        <f>W46</f>
        <v>0.32380625862272128</v>
      </c>
      <c r="V64" s="87">
        <f>AA46</f>
        <v>0.39181844875067995</v>
      </c>
      <c r="W64" s="87">
        <f>X46</f>
        <v>0.43728837331074188</v>
      </c>
    </row>
  </sheetData>
  <sheetCalcPr fullCalcOnLoad="1"/>
  <mergeCells count="43">
    <mergeCell ref="B35:C35"/>
    <mergeCell ref="D35:G35"/>
    <mergeCell ref="V33:X33"/>
    <mergeCell ref="H34:J34"/>
    <mergeCell ref="L34:N34"/>
    <mergeCell ref="O34:Q34"/>
    <mergeCell ref="R34:T34"/>
    <mergeCell ref="V34:X34"/>
    <mergeCell ref="B33:C33"/>
    <mergeCell ref="D33:G33"/>
    <mergeCell ref="H33:J33"/>
    <mergeCell ref="L33:N33"/>
    <mergeCell ref="O33:Q33"/>
    <mergeCell ref="R33:T33"/>
    <mergeCell ref="H19:J19"/>
    <mergeCell ref="L19:N19"/>
    <mergeCell ref="O19:Q19"/>
    <mergeCell ref="R19:T19"/>
    <mergeCell ref="V19:X19"/>
    <mergeCell ref="O18:Q18"/>
    <mergeCell ref="R18:T18"/>
    <mergeCell ref="V18:X18"/>
    <mergeCell ref="L4:N4"/>
    <mergeCell ref="L3:N3"/>
    <mergeCell ref="O3:Q3"/>
    <mergeCell ref="O4:Q4"/>
    <mergeCell ref="R3:T3"/>
    <mergeCell ref="R54:X54"/>
    <mergeCell ref="R4:T4"/>
    <mergeCell ref="B3:C3"/>
    <mergeCell ref="D3:G3"/>
    <mergeCell ref="H3:J3"/>
    <mergeCell ref="B5:C5"/>
    <mergeCell ref="D5:G5"/>
    <mergeCell ref="H4:J4"/>
    <mergeCell ref="B20:C20"/>
    <mergeCell ref="D20:G20"/>
    <mergeCell ref="V4:X4"/>
    <mergeCell ref="V3:X3"/>
    <mergeCell ref="B18:C18"/>
    <mergeCell ref="D18:G18"/>
    <mergeCell ref="H18:J18"/>
    <mergeCell ref="L18:N18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4"/>
  <sheetViews>
    <sheetView topLeftCell="A3" workbookViewId="0">
      <selection activeCell="L42" sqref="L42"/>
    </sheetView>
  </sheetViews>
  <sheetFormatPr baseColWidth="10" defaultRowHeight="13"/>
  <cols>
    <col min="1" max="5" width="8.140625" customWidth="1"/>
    <col min="8" max="8" width="13.5703125" customWidth="1"/>
  </cols>
  <sheetData>
    <row r="1" spans="1:12">
      <c r="B1" s="382" t="s">
        <v>36</v>
      </c>
      <c r="C1" s="382"/>
      <c r="D1" s="382"/>
      <c r="E1" s="382"/>
      <c r="H1" s="205"/>
      <c r="I1" s="205"/>
      <c r="J1" s="205"/>
      <c r="K1" s="205"/>
      <c r="L1" s="205" t="s">
        <v>335</v>
      </c>
    </row>
    <row r="2" spans="1:12">
      <c r="A2" s="34" t="s">
        <v>330</v>
      </c>
      <c r="B2" s="205">
        <v>1</v>
      </c>
      <c r="C2">
        <v>2</v>
      </c>
      <c r="D2">
        <v>4</v>
      </c>
      <c r="E2">
        <v>5</v>
      </c>
      <c r="H2" s="205"/>
      <c r="I2" s="205"/>
      <c r="J2" s="205"/>
      <c r="K2" s="205" t="s">
        <v>232</v>
      </c>
      <c r="L2" s="205" t="s">
        <v>336</v>
      </c>
    </row>
    <row r="3" spans="1:12">
      <c r="A3" s="34">
        <v>300</v>
      </c>
      <c r="B3">
        <v>503</v>
      </c>
      <c r="C3">
        <v>501</v>
      </c>
      <c r="D3">
        <v>500</v>
      </c>
      <c r="E3">
        <v>501</v>
      </c>
      <c r="H3" s="205"/>
      <c r="I3" s="205"/>
      <c r="J3" s="205"/>
      <c r="K3" s="205">
        <v>300</v>
      </c>
      <c r="L3" s="205">
        <v>112</v>
      </c>
    </row>
    <row r="4" spans="1:12">
      <c r="A4" s="34">
        <v>400</v>
      </c>
      <c r="B4">
        <v>497</v>
      </c>
      <c r="C4">
        <v>498</v>
      </c>
      <c r="D4">
        <v>497</v>
      </c>
      <c r="E4">
        <v>497</v>
      </c>
      <c r="H4" s="205"/>
      <c r="I4" s="205"/>
      <c r="J4" s="205"/>
      <c r="K4" s="205">
        <f t="shared" ref="K4:K40" si="0">K3+100</f>
        <v>400</v>
      </c>
      <c r="L4" s="205">
        <v>114</v>
      </c>
    </row>
    <row r="5" spans="1:12">
      <c r="A5" s="34">
        <v>500</v>
      </c>
      <c r="B5">
        <v>494</v>
      </c>
      <c r="C5">
        <v>493</v>
      </c>
      <c r="D5">
        <v>493</v>
      </c>
      <c r="E5">
        <v>494</v>
      </c>
      <c r="H5" s="205"/>
      <c r="I5" s="205"/>
      <c r="J5" s="205"/>
      <c r="K5" s="205">
        <f t="shared" si="0"/>
        <v>500</v>
      </c>
      <c r="L5" s="205">
        <v>117</v>
      </c>
    </row>
    <row r="6" spans="1:12">
      <c r="A6" s="34">
        <v>600</v>
      </c>
      <c r="B6">
        <v>489</v>
      </c>
      <c r="C6">
        <v>490</v>
      </c>
      <c r="D6">
        <v>490</v>
      </c>
      <c r="E6">
        <v>491</v>
      </c>
      <c r="H6" s="205"/>
      <c r="I6" s="205"/>
      <c r="J6" s="205"/>
      <c r="K6" s="205">
        <f t="shared" si="0"/>
        <v>600</v>
      </c>
      <c r="L6" s="205">
        <v>120</v>
      </c>
    </row>
    <row r="7" spans="1:12">
      <c r="A7" s="34">
        <v>700</v>
      </c>
      <c r="B7">
        <v>485</v>
      </c>
      <c r="C7">
        <v>487</v>
      </c>
      <c r="D7">
        <v>486</v>
      </c>
      <c r="E7">
        <v>486</v>
      </c>
      <c r="H7" s="205"/>
      <c r="I7" s="205"/>
      <c r="J7" s="205"/>
      <c r="K7" s="205">
        <f t="shared" si="0"/>
        <v>700</v>
      </c>
      <c r="L7" s="205">
        <v>122</v>
      </c>
    </row>
    <row r="8" spans="1:12">
      <c r="A8" s="34">
        <v>800</v>
      </c>
      <c r="B8">
        <v>483</v>
      </c>
      <c r="C8">
        <v>482</v>
      </c>
      <c r="D8">
        <v>483</v>
      </c>
      <c r="E8">
        <v>484</v>
      </c>
      <c r="H8" s="205"/>
      <c r="I8" s="205"/>
      <c r="J8" s="205"/>
      <c r="K8" s="205">
        <f t="shared" si="0"/>
        <v>800</v>
      </c>
      <c r="L8" s="205">
        <v>125</v>
      </c>
    </row>
    <row r="9" spans="1:12">
      <c r="A9" s="34">
        <v>900</v>
      </c>
      <c r="B9">
        <v>479</v>
      </c>
      <c r="C9">
        <v>479</v>
      </c>
      <c r="D9">
        <v>480</v>
      </c>
      <c r="E9">
        <v>480</v>
      </c>
      <c r="H9" s="205"/>
      <c r="I9" s="205"/>
      <c r="J9" s="205"/>
      <c r="K9" s="205">
        <f t="shared" si="0"/>
        <v>900</v>
      </c>
      <c r="L9" s="205">
        <v>128</v>
      </c>
    </row>
    <row r="10" spans="1:12">
      <c r="A10" s="34">
        <v>1000</v>
      </c>
      <c r="B10">
        <v>474</v>
      </c>
      <c r="C10">
        <v>476</v>
      </c>
      <c r="D10">
        <v>475</v>
      </c>
      <c r="E10">
        <v>475</v>
      </c>
      <c r="H10" s="205"/>
      <c r="I10" s="205"/>
      <c r="J10" s="205"/>
      <c r="K10" s="205">
        <f t="shared" si="0"/>
        <v>1000</v>
      </c>
      <c r="L10" s="205">
        <v>130</v>
      </c>
    </row>
    <row r="11" spans="1:12">
      <c r="A11" s="34">
        <v>1100</v>
      </c>
      <c r="B11">
        <v>472</v>
      </c>
      <c r="C11">
        <v>474</v>
      </c>
      <c r="D11">
        <v>470</v>
      </c>
      <c r="E11">
        <v>471</v>
      </c>
      <c r="H11" s="205"/>
      <c r="I11" s="205"/>
      <c r="J11" s="205"/>
      <c r="K11" s="205">
        <f t="shared" si="0"/>
        <v>1100</v>
      </c>
      <c r="L11" s="205">
        <v>134</v>
      </c>
    </row>
    <row r="12" spans="1:12">
      <c r="A12" s="34">
        <v>1200</v>
      </c>
      <c r="B12">
        <v>468</v>
      </c>
      <c r="C12">
        <v>468</v>
      </c>
      <c r="D12">
        <v>468</v>
      </c>
      <c r="E12">
        <v>470</v>
      </c>
      <c r="H12" s="205"/>
      <c r="I12" s="205"/>
      <c r="J12" s="205"/>
      <c r="K12" s="205">
        <f t="shared" si="0"/>
        <v>1200</v>
      </c>
      <c r="L12" s="205">
        <v>136</v>
      </c>
    </row>
    <row r="13" spans="1:12">
      <c r="A13" s="34">
        <v>1300</v>
      </c>
      <c r="B13">
        <v>464</v>
      </c>
      <c r="C13">
        <v>464</v>
      </c>
      <c r="D13">
        <v>463</v>
      </c>
      <c r="E13">
        <v>465</v>
      </c>
      <c r="H13" s="205"/>
      <c r="I13" s="205"/>
      <c r="J13" s="205"/>
      <c r="K13" s="205">
        <f t="shared" si="0"/>
        <v>1300</v>
      </c>
      <c r="L13" s="205">
        <v>139</v>
      </c>
    </row>
    <row r="14" spans="1:12">
      <c r="A14" s="34">
        <v>1400</v>
      </c>
      <c r="B14">
        <v>459</v>
      </c>
      <c r="C14">
        <v>461</v>
      </c>
      <c r="D14">
        <v>460</v>
      </c>
      <c r="E14">
        <v>460</v>
      </c>
      <c r="H14" s="205"/>
      <c r="I14" s="205"/>
      <c r="J14" s="205"/>
      <c r="K14" s="205">
        <f t="shared" si="0"/>
        <v>1400</v>
      </c>
      <c r="L14" s="205">
        <v>142</v>
      </c>
    </row>
    <row r="15" spans="1:12">
      <c r="A15" s="34">
        <v>1500</v>
      </c>
      <c r="B15">
        <v>456</v>
      </c>
      <c r="C15">
        <v>458</v>
      </c>
      <c r="D15">
        <v>456</v>
      </c>
      <c r="E15">
        <v>456</v>
      </c>
      <c r="H15" s="205"/>
      <c r="I15" s="205"/>
      <c r="J15" s="205"/>
      <c r="K15" s="205">
        <f t="shared" si="0"/>
        <v>1500</v>
      </c>
      <c r="L15" s="205">
        <v>145</v>
      </c>
    </row>
    <row r="16" spans="1:12">
      <c r="A16" s="34">
        <v>1600</v>
      </c>
      <c r="B16">
        <v>452</v>
      </c>
      <c r="C16">
        <v>454</v>
      </c>
      <c r="D16">
        <v>451</v>
      </c>
      <c r="E16">
        <v>453</v>
      </c>
      <c r="H16" s="205"/>
      <c r="I16" s="205"/>
      <c r="J16" s="205"/>
      <c r="K16" s="205">
        <f t="shared" si="0"/>
        <v>1600</v>
      </c>
      <c r="L16" s="205">
        <v>147</v>
      </c>
    </row>
    <row r="17" spans="1:12">
      <c r="A17" s="34">
        <v>1700</v>
      </c>
      <c r="B17">
        <v>448</v>
      </c>
      <c r="C17">
        <v>448</v>
      </c>
      <c r="D17">
        <v>449</v>
      </c>
      <c r="E17">
        <v>450</v>
      </c>
      <c r="H17" s="205"/>
      <c r="I17" s="205"/>
      <c r="J17" s="205"/>
      <c r="K17" s="205">
        <f t="shared" si="0"/>
        <v>1700</v>
      </c>
      <c r="L17" s="205">
        <v>151</v>
      </c>
    </row>
    <row r="18" spans="1:12">
      <c r="A18" s="34">
        <v>1800</v>
      </c>
      <c r="B18">
        <v>446</v>
      </c>
      <c r="C18">
        <v>446</v>
      </c>
      <c r="D18">
        <v>444</v>
      </c>
      <c r="E18">
        <v>443</v>
      </c>
      <c r="H18" s="205"/>
      <c r="I18" s="205"/>
      <c r="J18" s="205"/>
      <c r="K18" s="205">
        <f t="shared" si="0"/>
        <v>1800</v>
      </c>
      <c r="L18" s="205">
        <v>152</v>
      </c>
    </row>
    <row r="19" spans="1:12">
      <c r="A19" s="34">
        <v>1900</v>
      </c>
      <c r="B19">
        <v>440</v>
      </c>
      <c r="C19">
        <v>442</v>
      </c>
      <c r="D19">
        <v>440</v>
      </c>
      <c r="E19">
        <v>442</v>
      </c>
      <c r="H19" s="205"/>
      <c r="I19" s="205"/>
      <c r="J19" s="205"/>
      <c r="K19" s="205">
        <f t="shared" si="0"/>
        <v>1900</v>
      </c>
      <c r="L19" s="205">
        <v>155</v>
      </c>
    </row>
    <row r="20" spans="1:12">
      <c r="A20" s="34">
        <v>2000</v>
      </c>
      <c r="B20">
        <v>436</v>
      </c>
      <c r="C20">
        <v>439</v>
      </c>
      <c r="D20">
        <v>438</v>
      </c>
      <c r="E20">
        <v>437</v>
      </c>
      <c r="H20" s="205"/>
      <c r="I20" s="205"/>
      <c r="J20" s="205"/>
      <c r="K20" s="205">
        <f t="shared" si="0"/>
        <v>2000</v>
      </c>
      <c r="L20" s="205">
        <v>159</v>
      </c>
    </row>
    <row r="21" spans="1:12">
      <c r="A21" s="34">
        <v>2100</v>
      </c>
      <c r="B21">
        <v>434</v>
      </c>
      <c r="C21">
        <v>436</v>
      </c>
      <c r="D21">
        <v>434</v>
      </c>
      <c r="E21">
        <v>433</v>
      </c>
      <c r="H21" s="205"/>
      <c r="I21" s="205"/>
      <c r="J21" s="205"/>
      <c r="K21" s="205">
        <f t="shared" si="0"/>
        <v>2100</v>
      </c>
      <c r="L21" s="205">
        <v>161</v>
      </c>
    </row>
    <row r="22" spans="1:12">
      <c r="A22" s="34">
        <v>2200</v>
      </c>
      <c r="B22">
        <v>431</v>
      </c>
      <c r="C22">
        <v>430</v>
      </c>
      <c r="D22">
        <v>430</v>
      </c>
      <c r="E22">
        <v>430</v>
      </c>
      <c r="H22" s="205"/>
      <c r="I22" s="205"/>
      <c r="J22" s="205"/>
      <c r="K22" s="205">
        <f t="shared" si="0"/>
        <v>2200</v>
      </c>
      <c r="L22" s="205">
        <v>163</v>
      </c>
    </row>
    <row r="23" spans="1:12">
      <c r="A23" s="34">
        <v>2300</v>
      </c>
      <c r="B23">
        <v>427</v>
      </c>
      <c r="C23">
        <v>427</v>
      </c>
      <c r="D23">
        <v>425</v>
      </c>
      <c r="E23">
        <v>426</v>
      </c>
      <c r="H23" s="205"/>
      <c r="I23" s="205"/>
      <c r="J23" s="205"/>
      <c r="K23" s="205">
        <f t="shared" si="0"/>
        <v>2300</v>
      </c>
      <c r="L23" s="205">
        <v>167</v>
      </c>
    </row>
    <row r="24" spans="1:12">
      <c r="A24" s="34">
        <v>2400</v>
      </c>
      <c r="B24">
        <v>422</v>
      </c>
      <c r="C24">
        <v>424</v>
      </c>
      <c r="D24">
        <v>422</v>
      </c>
      <c r="E24">
        <v>424</v>
      </c>
      <c r="H24" s="205"/>
      <c r="I24" s="205"/>
      <c r="J24" s="205"/>
      <c r="K24" s="205">
        <f t="shared" si="0"/>
        <v>2400</v>
      </c>
      <c r="L24" s="205">
        <v>170</v>
      </c>
    </row>
    <row r="25" spans="1:12">
      <c r="A25" s="34">
        <v>2500</v>
      </c>
      <c r="B25">
        <v>420</v>
      </c>
      <c r="C25">
        <v>420</v>
      </c>
      <c r="D25">
        <v>420</v>
      </c>
      <c r="E25">
        <v>419</v>
      </c>
      <c r="H25" s="205"/>
      <c r="I25" s="205"/>
      <c r="J25" s="205"/>
      <c r="K25" s="205">
        <f t="shared" si="0"/>
        <v>2500</v>
      </c>
      <c r="L25" s="205">
        <v>172</v>
      </c>
    </row>
    <row r="26" spans="1:12">
      <c r="A26" s="34">
        <v>2600</v>
      </c>
      <c r="B26">
        <v>415</v>
      </c>
      <c r="C26">
        <v>415</v>
      </c>
      <c r="D26">
        <v>415</v>
      </c>
      <c r="E26">
        <v>415</v>
      </c>
      <c r="H26" s="205"/>
      <c r="I26" s="205"/>
      <c r="J26" s="205"/>
      <c r="K26" s="205">
        <f t="shared" si="0"/>
        <v>2600</v>
      </c>
      <c r="L26" s="205">
        <v>175</v>
      </c>
    </row>
    <row r="27" spans="1:12">
      <c r="A27" s="34">
        <v>2700</v>
      </c>
      <c r="B27">
        <v>411</v>
      </c>
      <c r="C27">
        <v>412</v>
      </c>
      <c r="D27">
        <v>412</v>
      </c>
      <c r="E27">
        <v>412</v>
      </c>
      <c r="H27" s="205"/>
      <c r="I27" s="205"/>
      <c r="J27" s="205"/>
      <c r="K27" s="205">
        <f t="shared" si="0"/>
        <v>2700</v>
      </c>
      <c r="L27" s="205">
        <v>178</v>
      </c>
    </row>
    <row r="28" spans="1:12">
      <c r="A28" s="34">
        <v>2800</v>
      </c>
      <c r="B28">
        <v>408</v>
      </c>
      <c r="C28">
        <v>408</v>
      </c>
      <c r="D28">
        <v>408</v>
      </c>
      <c r="E28">
        <v>408</v>
      </c>
      <c r="H28" s="205"/>
      <c r="I28" s="205"/>
      <c r="J28" s="205"/>
      <c r="K28" s="205">
        <f t="shared" si="0"/>
        <v>2800</v>
      </c>
      <c r="L28" s="205">
        <v>180</v>
      </c>
    </row>
    <row r="29" spans="1:12">
      <c r="A29" s="34">
        <v>2900</v>
      </c>
      <c r="B29">
        <v>404</v>
      </c>
      <c r="C29">
        <v>405</v>
      </c>
      <c r="D29">
        <v>404</v>
      </c>
      <c r="E29">
        <v>406</v>
      </c>
      <c r="H29" s="205"/>
      <c r="I29" s="205"/>
      <c r="J29" s="205"/>
      <c r="K29" s="205">
        <f t="shared" si="0"/>
        <v>2900</v>
      </c>
      <c r="L29" s="205">
        <v>184</v>
      </c>
    </row>
    <row r="30" spans="1:12">
      <c r="A30" s="34">
        <v>3000</v>
      </c>
      <c r="B30">
        <v>400</v>
      </c>
      <c r="C30">
        <v>402</v>
      </c>
      <c r="D30">
        <v>401</v>
      </c>
      <c r="E30">
        <v>401</v>
      </c>
      <c r="H30" s="205"/>
      <c r="I30" s="205"/>
      <c r="J30" s="205"/>
      <c r="K30" s="205">
        <f t="shared" si="0"/>
        <v>3000</v>
      </c>
      <c r="L30" s="205">
        <v>187</v>
      </c>
    </row>
    <row r="31" spans="1:12">
      <c r="A31" s="448" t="s">
        <v>294</v>
      </c>
      <c r="B31" s="448"/>
      <c r="C31" s="448"/>
      <c r="D31" s="448"/>
      <c r="E31" s="448"/>
      <c r="F31" s="448"/>
      <c r="H31" s="205"/>
      <c r="I31" s="205"/>
      <c r="J31" s="205"/>
      <c r="K31" s="205">
        <f t="shared" si="0"/>
        <v>3100</v>
      </c>
      <c r="L31" s="205">
        <v>189</v>
      </c>
    </row>
    <row r="32" spans="1:12">
      <c r="A32" s="34" t="s">
        <v>37</v>
      </c>
      <c r="B32">
        <f>-26.709</f>
        <v>-26.709</v>
      </c>
      <c r="C32">
        <v>-26.93</v>
      </c>
      <c r="D32">
        <f>-26.734</f>
        <v>-26.734000000000002</v>
      </c>
      <c r="E32">
        <f>-26.872</f>
        <v>-26.872</v>
      </c>
      <c r="F32" s="35">
        <f>AVERAGE(B32:E32)</f>
        <v>-26.811249999999998</v>
      </c>
      <c r="H32" s="205"/>
      <c r="I32" s="205"/>
      <c r="J32" s="205"/>
      <c r="K32" s="205">
        <f t="shared" si="0"/>
        <v>3200</v>
      </c>
      <c r="L32" s="205">
        <v>192</v>
      </c>
    </row>
    <row r="33" spans="1:12">
      <c r="A33" s="34" t="s">
        <v>29</v>
      </c>
      <c r="B33" s="33">
        <f>($F32-B32)/$F32</f>
        <v>3.8136976082800305E-3</v>
      </c>
      <c r="C33" s="33">
        <f>($F32-C32)/$F32</f>
        <v>-4.4291109142618173E-3</v>
      </c>
      <c r="D33" s="33">
        <f>($F32-D32)/$F32</f>
        <v>2.8812532052774798E-3</v>
      </c>
      <c r="E33" s="33">
        <f>($F32-E32)/$F32</f>
        <v>-2.2658398992960907E-3</v>
      </c>
      <c r="H33" s="205"/>
      <c r="I33" s="205"/>
      <c r="J33" s="205"/>
      <c r="K33" s="205">
        <f t="shared" si="0"/>
        <v>3300</v>
      </c>
      <c r="L33" s="205">
        <v>195</v>
      </c>
    </row>
    <row r="34" spans="1:12">
      <c r="A34" s="34" t="s">
        <v>38</v>
      </c>
      <c r="B34">
        <f>13685</f>
        <v>13685</v>
      </c>
      <c r="C34">
        <f>13708</f>
        <v>13708</v>
      </c>
      <c r="D34">
        <f>13708</f>
        <v>13708</v>
      </c>
      <c r="E34">
        <f>13756</f>
        <v>13756</v>
      </c>
      <c r="F34" s="35">
        <f>AVERAGE(B34:E34)</f>
        <v>13714.25</v>
      </c>
      <c r="H34" s="205"/>
      <c r="I34" s="205"/>
      <c r="J34" s="205"/>
      <c r="K34" s="205">
        <f t="shared" si="0"/>
        <v>3400</v>
      </c>
      <c r="L34" s="205">
        <v>198</v>
      </c>
    </row>
    <row r="35" spans="1:12">
      <c r="A35" s="34" t="s">
        <v>29</v>
      </c>
      <c r="B35" s="33">
        <f>($F34-B34)/$F34</f>
        <v>2.1328180542136829E-3</v>
      </c>
      <c r="C35" s="33">
        <f>($F34-C34)/$F34</f>
        <v>4.5573035346446213E-4</v>
      </c>
      <c r="D35" s="33">
        <f>($F34-D34)/$F34</f>
        <v>4.5573035346446213E-4</v>
      </c>
      <c r="E35" s="33">
        <f>($F34-E34)/$F34</f>
        <v>-3.0442787611426069E-3</v>
      </c>
      <c r="H35" s="205"/>
      <c r="I35" s="205"/>
      <c r="J35" s="205"/>
      <c r="K35" s="205">
        <f t="shared" si="0"/>
        <v>3500</v>
      </c>
      <c r="L35" s="205">
        <v>201</v>
      </c>
    </row>
    <row r="36" spans="1:12">
      <c r="A36" s="34" t="s">
        <v>28</v>
      </c>
      <c r="B36">
        <v>0.99927999999999995</v>
      </c>
      <c r="C36">
        <v>0.99929000000000001</v>
      </c>
      <c r="D36">
        <v>0.99904000000000004</v>
      </c>
      <c r="E36">
        <v>0.99941000000000002</v>
      </c>
      <c r="H36" s="205"/>
      <c r="I36" s="205"/>
      <c r="J36" s="205"/>
      <c r="K36" s="205">
        <f t="shared" si="0"/>
        <v>3600</v>
      </c>
      <c r="L36" s="205">
        <v>203</v>
      </c>
    </row>
    <row r="37" spans="1:12">
      <c r="A37" s="34"/>
      <c r="H37" s="205"/>
      <c r="I37" s="205"/>
      <c r="J37" s="205"/>
      <c r="K37" s="205">
        <f t="shared" si="0"/>
        <v>3700</v>
      </c>
      <c r="L37" s="205">
        <v>206</v>
      </c>
    </row>
    <row r="38" spans="1:12">
      <c r="A38" s="448" t="s">
        <v>120</v>
      </c>
      <c r="B38" s="448"/>
      <c r="C38" s="448"/>
      <c r="D38" s="448"/>
      <c r="E38" s="448"/>
      <c r="F38" s="448"/>
      <c r="H38" s="205"/>
      <c r="I38" s="205"/>
      <c r="J38" s="205"/>
      <c r="K38" s="205">
        <f t="shared" si="0"/>
        <v>3800</v>
      </c>
      <c r="L38" s="205">
        <v>209</v>
      </c>
    </row>
    <row r="39" spans="1:12">
      <c r="A39" s="34" t="s">
        <v>37</v>
      </c>
      <c r="B39">
        <f>12*B32/1000</f>
        <v>-0.32050799999999996</v>
      </c>
      <c r="C39">
        <f>12*C32/1000</f>
        <v>-0.32315999999999995</v>
      </c>
      <c r="D39">
        <f>12*D32/1000</f>
        <v>-0.32080799999999998</v>
      </c>
      <c r="E39">
        <f>12*E32/1000</f>
        <v>-0.32246399999999997</v>
      </c>
      <c r="F39" s="35">
        <f>12*F32/1000</f>
        <v>-0.32173499999999994</v>
      </c>
      <c r="H39" s="205"/>
      <c r="I39" s="205"/>
      <c r="J39" s="205"/>
      <c r="K39" s="205">
        <f t="shared" si="0"/>
        <v>3900</v>
      </c>
      <c r="L39" s="205">
        <v>212</v>
      </c>
    </row>
    <row r="40" spans="1:12">
      <c r="A40" s="34" t="s">
        <v>38</v>
      </c>
      <c r="B40">
        <f>12*B34/1000</f>
        <v>164.22</v>
      </c>
      <c r="C40">
        <f>12*C34/1000</f>
        <v>164.49600000000001</v>
      </c>
      <c r="D40">
        <f>12*D34/1000</f>
        <v>164.49600000000001</v>
      </c>
      <c r="E40">
        <f>12*E34/1000</f>
        <v>165.072</v>
      </c>
      <c r="F40" s="35">
        <f>12*F34/1000</f>
        <v>164.571</v>
      </c>
      <c r="H40" s="205"/>
      <c r="I40" s="205"/>
      <c r="J40" s="205"/>
      <c r="K40" s="205">
        <f t="shared" si="0"/>
        <v>4000</v>
      </c>
      <c r="L40" s="205">
        <v>215</v>
      </c>
    </row>
    <row r="41" spans="1:12">
      <c r="J41" s="205"/>
      <c r="K41" s="205" t="s">
        <v>337</v>
      </c>
      <c r="L41" s="205" t="s">
        <v>338</v>
      </c>
    </row>
    <row r="42" spans="1:12">
      <c r="J42" s="205" t="s">
        <v>229</v>
      </c>
      <c r="K42">
        <v>35.811999999999998</v>
      </c>
      <c r="L42">
        <v>0.42974400000000001</v>
      </c>
    </row>
    <row r="43" spans="1:12">
      <c r="J43" s="205" t="s">
        <v>230</v>
      </c>
      <c r="K43">
        <v>-3678.9</v>
      </c>
      <c r="L43">
        <v>44.146799999999999</v>
      </c>
    </row>
    <row r="44" spans="1:12">
      <c r="J44" s="205" t="s">
        <v>231</v>
      </c>
      <c r="K44">
        <v>0.99975000000000003</v>
      </c>
    </row>
  </sheetData>
  <sheetCalcPr fullCalcOnLoad="1"/>
  <mergeCells count="3">
    <mergeCell ref="B1:E1"/>
    <mergeCell ref="A31:F31"/>
    <mergeCell ref="A38:F38"/>
  </mergeCells>
  <phoneticPr fontId="29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K22"/>
  <sheetViews>
    <sheetView tabSelected="1" workbookViewId="0"/>
  </sheetViews>
  <sheetFormatPr baseColWidth="10" defaultRowHeight="13"/>
  <cols>
    <col min="1" max="1" width="3.85546875" customWidth="1"/>
    <col min="2" max="2" width="14.42578125" style="96" customWidth="1"/>
    <col min="3" max="3" width="7.140625" style="96" customWidth="1"/>
    <col min="4" max="4" width="6.5703125" style="96" customWidth="1"/>
    <col min="5" max="5" width="3.5703125" customWidth="1"/>
    <col min="6" max="6" width="6.5703125" customWidth="1"/>
    <col min="7" max="7" width="3.5703125" customWidth="1"/>
    <col min="8" max="8" width="6.5703125" customWidth="1"/>
    <col min="9" max="9" width="3.85546875" customWidth="1"/>
    <col min="10" max="10" width="6.5703125" customWidth="1"/>
    <col min="11" max="11" width="3.7109375" customWidth="1"/>
    <col min="12" max="12" width="6.5703125" customWidth="1"/>
    <col min="13" max="13" width="3.85546875" customWidth="1"/>
    <col min="14" max="14" width="6.5703125" customWidth="1"/>
    <col min="15" max="15" width="4.140625" customWidth="1"/>
    <col min="16" max="16" width="6.5703125" customWidth="1"/>
    <col min="17" max="17" width="3.7109375" customWidth="1"/>
    <col min="18" max="18" width="7.140625" bestFit="1" customWidth="1"/>
    <col min="19" max="19" width="4" customWidth="1"/>
    <col min="20" max="20" width="6.5703125" customWidth="1"/>
    <col min="21" max="21" width="4" customWidth="1"/>
    <col min="22" max="22" width="6.5703125" customWidth="1"/>
    <col min="23" max="23" width="4.140625" customWidth="1"/>
    <col min="24" max="24" width="6.5703125" customWidth="1"/>
    <col min="25" max="25" width="3.28515625" customWidth="1"/>
    <col min="26" max="26" width="6.5703125" customWidth="1"/>
    <col min="27" max="27" width="3.85546875" customWidth="1"/>
    <col min="28" max="28" width="6.5703125" customWidth="1"/>
    <col min="29" max="29" width="4" customWidth="1"/>
    <col min="30" max="30" width="6.5703125" customWidth="1"/>
    <col min="31" max="31" width="3.85546875" customWidth="1"/>
    <col min="32" max="32" width="6.5703125" customWidth="1"/>
    <col min="33" max="33" width="3.7109375" customWidth="1"/>
    <col min="34" max="34" width="6.140625" bestFit="1" customWidth="1"/>
    <col min="35" max="39" width="5" customWidth="1"/>
  </cols>
  <sheetData>
    <row r="1" spans="1:37" s="276" customFormat="1" ht="18">
      <c r="B1" s="373" t="s">
        <v>221</v>
      </c>
    </row>
    <row r="2" spans="1:37" s="276" customFormat="1"/>
    <row r="3" spans="1:37">
      <c r="A3" s="127" t="str">
        <f ca="1">MID(CELL("filename",SpeedupOverRef!A5),FIND("]",CELL("filename",SpeedupOverRef!A5))+1,LEN(CELL("filename",SpeedupOverRef!A5))-FIND("]",CELL("filename",SpeedupOverRef!A5)))</f>
        <v>SpeedupOverRef</v>
      </c>
      <c r="B3" s="127"/>
      <c r="C3" s="127" t="str">
        <f ca="1">MID(CELL("filename",Power!A4),FIND("]",CELL("filename",Power!A4))+1,LEN(CELL("filename",Power!A4))-FIND("]",CELL("filename",Power!A4)))</f>
        <v>Power</v>
      </c>
    </row>
    <row r="4" spans="1:37" s="96" customFormat="1">
      <c r="A4" s="127"/>
      <c r="D4" s="127">
        <v>75</v>
      </c>
      <c r="E4" s="127"/>
      <c r="F4" s="127">
        <v>76</v>
      </c>
      <c r="G4" s="127"/>
      <c r="H4" s="127">
        <v>77</v>
      </c>
      <c r="I4" s="127"/>
      <c r="J4" s="127">
        <v>78</v>
      </c>
      <c r="K4" s="127"/>
      <c r="L4" s="127">
        <v>68</v>
      </c>
      <c r="M4" s="127"/>
      <c r="N4" s="127">
        <v>70</v>
      </c>
      <c r="O4" s="127"/>
      <c r="P4" s="127"/>
      <c r="Q4" s="127"/>
      <c r="R4" s="127"/>
      <c r="S4" s="127"/>
      <c r="T4" s="127">
        <v>75</v>
      </c>
      <c r="U4" s="127"/>
      <c r="V4" s="127">
        <v>76</v>
      </c>
      <c r="W4" s="127"/>
      <c r="X4" s="127">
        <v>77</v>
      </c>
      <c r="Y4" s="127"/>
      <c r="Z4" s="127">
        <v>78</v>
      </c>
      <c r="AA4" s="127"/>
      <c r="AB4" s="127">
        <v>68</v>
      </c>
      <c r="AC4" s="127"/>
      <c r="AD4" s="127">
        <v>70</v>
      </c>
      <c r="AE4" s="127"/>
      <c r="AF4" s="127"/>
      <c r="AG4" s="127"/>
      <c r="AH4" s="127"/>
      <c r="AI4" s="127"/>
    </row>
    <row r="5" spans="1:37" s="96" customFormat="1">
      <c r="A5" s="127"/>
      <c r="D5" s="430" t="s">
        <v>384</v>
      </c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0" t="s">
        <v>385</v>
      </c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2"/>
      <c r="AJ5" s="121"/>
      <c r="AK5" s="121"/>
    </row>
    <row r="6" spans="1:37" s="96" customFormat="1">
      <c r="A6" s="127"/>
      <c r="C6" s="110"/>
      <c r="D6" s="449" t="s">
        <v>239</v>
      </c>
      <c r="E6" s="450"/>
      <c r="F6" s="450" t="s">
        <v>240</v>
      </c>
      <c r="G6" s="450"/>
      <c r="H6" s="450" t="s">
        <v>241</v>
      </c>
      <c r="I6" s="450"/>
      <c r="J6" s="450" t="s">
        <v>242</v>
      </c>
      <c r="K6" s="450"/>
      <c r="L6" s="450" t="s">
        <v>77</v>
      </c>
      <c r="M6" s="450"/>
      <c r="N6" s="450" t="s">
        <v>383</v>
      </c>
      <c r="O6" s="450"/>
      <c r="P6" s="428" t="s">
        <v>89</v>
      </c>
      <c r="Q6" s="428"/>
      <c r="R6" s="428" t="s">
        <v>90</v>
      </c>
      <c r="S6" s="428"/>
      <c r="T6" s="449" t="s">
        <v>239</v>
      </c>
      <c r="U6" s="450"/>
      <c r="V6" s="450" t="s">
        <v>240</v>
      </c>
      <c r="W6" s="450"/>
      <c r="X6" s="450" t="s">
        <v>241</v>
      </c>
      <c r="Y6" s="450"/>
      <c r="Z6" s="450" t="s">
        <v>242</v>
      </c>
      <c r="AA6" s="450"/>
      <c r="AB6" s="450" t="s">
        <v>77</v>
      </c>
      <c r="AC6" s="450"/>
      <c r="AD6" s="450" t="s">
        <v>383</v>
      </c>
      <c r="AE6" s="450"/>
      <c r="AF6" s="428" t="s">
        <v>333</v>
      </c>
      <c r="AG6" s="428"/>
      <c r="AH6" s="428" t="s">
        <v>334</v>
      </c>
      <c r="AI6" s="429"/>
      <c r="AJ6" s="428"/>
      <c r="AK6" s="428"/>
    </row>
    <row r="7" spans="1:37">
      <c r="A7" s="127" t="s">
        <v>249</v>
      </c>
      <c r="B7" s="96" t="str">
        <f t="shared" ref="B7:B14" ca="1" si="0">INDIRECT($A$3&amp;"!"&amp;A7&amp;"2")</f>
        <v>1C2T</v>
      </c>
      <c r="C7" s="110"/>
      <c r="D7" s="112">
        <f ca="1">INDIRECT($A$3&amp;"!"&amp;$A7&amp;D$4)</f>
        <v>0.91414077217821132</v>
      </c>
      <c r="E7" s="111">
        <f t="shared" ref="E7:E14" ca="1" si="1">RANK(D7,D$7:D$14)</f>
        <v>6</v>
      </c>
      <c r="F7" s="122">
        <f t="shared" ref="F7:F14" ca="1" si="2">INDIRECT($A$3&amp;"!"&amp;$A7&amp;F$4)</f>
        <v>0.79385022896792179</v>
      </c>
      <c r="G7" s="111">
        <f t="shared" ref="G7:G14" ca="1" si="3">RANK(F7,F$7:F$14)</f>
        <v>7</v>
      </c>
      <c r="H7" s="122">
        <f t="shared" ref="H7:H14" ca="1" si="4">INDIRECT($A$3&amp;"!"&amp;$A7&amp;H$4)</f>
        <v>0.7977242827994464</v>
      </c>
      <c r="I7" s="111">
        <f t="shared" ref="I7:I14" ca="1" si="5">RANK(H7,H$7:H$14)</f>
        <v>6</v>
      </c>
      <c r="J7" s="122">
        <f t="shared" ref="J7:J14" ca="1" si="6">INDIRECT($A$3&amp;"!"&amp;$A7&amp;J$4)</f>
        <v>0.75488511195674923</v>
      </c>
      <c r="K7" s="111">
        <f t="shared" ref="K7:K14" ca="1" si="7">RANK(J7,J$7:J$14)</f>
        <v>7</v>
      </c>
      <c r="L7" s="122">
        <f t="shared" ref="L7:L14" ca="1" si="8">INDIRECT($A$3&amp;"!"&amp;$A7&amp;L$4)</f>
        <v>0.81515009897558222</v>
      </c>
      <c r="M7" s="111">
        <f t="shared" ref="M7:M14" ca="1" si="9">RANK(L7,L$7:L$14)</f>
        <v>6</v>
      </c>
      <c r="N7" s="122">
        <f t="shared" ref="N7:N14" ca="1" si="10">INDIRECT($A$3&amp;"!"&amp;$A7&amp;N$4)</f>
        <v>0.84504288553496121</v>
      </c>
      <c r="O7" s="111">
        <f t="shared" ref="O7:O14" ca="1" si="11">RANK(N7,N$7:N$14)</f>
        <v>6</v>
      </c>
      <c r="P7" s="122">
        <f ca="1">MIN(INDIRECT($A$3&amp;"!"&amp;$A7&amp;"1:"&amp;$A7&amp;"63"))</f>
        <v>0.51347065640941503</v>
      </c>
      <c r="Q7" s="111">
        <f ca="1">RANK(P7,P$7:P$14)</f>
        <v>6</v>
      </c>
      <c r="R7" s="122">
        <f ca="1">MAX(INDIRECT($A$3&amp;"!"&amp;$A7&amp;"1:"&amp;$A7&amp;"63"))</f>
        <v>2394</v>
      </c>
      <c r="S7" s="111">
        <f ca="1">RANK(R7,R$7:R$14)</f>
        <v>5</v>
      </c>
      <c r="T7" s="115">
        <f ca="1">INDIRECT($C$3&amp;"!"&amp;$A7&amp;T$4)</f>
        <v>42.135262480000002</v>
      </c>
      <c r="U7" s="111">
        <f ca="1">RANK(T7,T$7:T$14, 1)</f>
        <v>7</v>
      </c>
      <c r="V7" s="117">
        <f t="shared" ref="V7:V14" ca="1" si="12">INDIRECT($C$3&amp;"!"&amp;$A7&amp;V$4)</f>
        <v>43.512334783636362</v>
      </c>
      <c r="W7" s="111">
        <f t="shared" ref="W7:W14" ca="1" si="13">RANK(V7,V$7:V$14, 1)</f>
        <v>6</v>
      </c>
      <c r="X7" s="117">
        <f t="shared" ref="X7:X14" ca="1" si="14">INDIRECT($C$3&amp;"!"&amp;$A7&amp;X$4)</f>
        <v>45.046800304944909</v>
      </c>
      <c r="Y7" s="111">
        <f t="shared" ref="Y7:Y14" ca="1" si="15">RANK(X7,X$7:X$14, 1)</f>
        <v>7</v>
      </c>
      <c r="Z7" s="117">
        <f t="shared" ref="Z7:Z14" ca="1" si="16">INDIRECT($C$3&amp;"!"&amp;$A7&amp;Z$4)</f>
        <v>45.667441000037613</v>
      </c>
      <c r="AA7" s="111">
        <f t="shared" ref="AA7:AA14" ca="1" si="17">RANK(Z7,Z$7:Z$14, 1)</f>
        <v>6</v>
      </c>
      <c r="AB7" s="117">
        <f t="shared" ref="AB7:AB14" ca="1" si="18">INDIRECT($C$3&amp;"!"&amp;$A7&amp;AB$4)</f>
        <v>44.090459642154727</v>
      </c>
      <c r="AC7" s="111">
        <f t="shared" ref="AC7:AC14" ca="1" si="19">RANK(AB7,AB$7:AB$14, 1)</f>
        <v>6</v>
      </c>
      <c r="AD7" s="117">
        <f t="shared" ref="AD7:AD14" ca="1" si="20">INDIRECT($C$3&amp;"!"&amp;$A7&amp;AD$4)</f>
        <v>43.532252132281926</v>
      </c>
      <c r="AE7" s="111">
        <f t="shared" ref="AE7:AE14" ca="1" si="21">RANK(AD7,AD$7:AD$14, 1)</f>
        <v>7</v>
      </c>
      <c r="AF7" s="117">
        <f t="shared" ref="AF7:AF14" ca="1" si="22">MIN(INDIRECT($C$3&amp;"!"&amp;$A7&amp;"1:"&amp;$A7&amp;"63"))</f>
        <v>34.45016794</v>
      </c>
      <c r="AG7" s="111">
        <f t="shared" ref="AG7:AG14" ca="1" si="23">RANK(AF7,AF$7:AF$14, 1)</f>
        <v>7</v>
      </c>
      <c r="AH7" s="117">
        <f t="shared" ref="AH7:AH14" ca="1" si="24">MAX(INDIRECT($C$3&amp;"!"&amp;$A7&amp;"1:"&amp;$A7&amp;"63"))</f>
        <v>2394</v>
      </c>
      <c r="AI7" s="239">
        <f t="shared" ref="AI7:AI14" ca="1" si="25">RANK(AH7,AH$7:AH$14, 1)</f>
        <v>3</v>
      </c>
      <c r="AJ7" s="117"/>
      <c r="AK7" s="111"/>
    </row>
    <row r="8" spans="1:37">
      <c r="A8" s="127" t="s">
        <v>250</v>
      </c>
      <c r="B8" s="96" t="str">
        <f t="shared" ca="1" si="0"/>
        <v>2C1T</v>
      </c>
      <c r="C8" s="110"/>
      <c r="D8" s="112">
        <f t="shared" ref="D8:D14" ca="1" si="26">INDIRECT($A$3&amp;"!"&amp;$A8&amp;D$4)</f>
        <v>2.0242880981239479</v>
      </c>
      <c r="E8" s="111">
        <f t="shared" ca="1" si="1"/>
        <v>5</v>
      </c>
      <c r="F8" s="122">
        <f t="shared" ca="1" si="2"/>
        <v>2.0978523233942639</v>
      </c>
      <c r="G8" s="111">
        <f t="shared" ca="1" si="3"/>
        <v>5</v>
      </c>
      <c r="H8" s="122">
        <f t="shared" ca="1" si="4"/>
        <v>1.9860510101026914</v>
      </c>
      <c r="I8" s="111">
        <f t="shared" ca="1" si="5"/>
        <v>5</v>
      </c>
      <c r="J8" s="122">
        <f t="shared" ca="1" si="6"/>
        <v>2.0384835465312223</v>
      </c>
      <c r="K8" s="111">
        <f t="shared" ca="1" si="7"/>
        <v>5</v>
      </c>
      <c r="L8" s="122">
        <f t="shared" ca="1" si="8"/>
        <v>2.0366687445380318</v>
      </c>
      <c r="M8" s="111">
        <f t="shared" ca="1" si="9"/>
        <v>5</v>
      </c>
      <c r="N8" s="122">
        <f t="shared" ca="1" si="10"/>
        <v>2.0274342642817715</v>
      </c>
      <c r="O8" s="111">
        <f t="shared" ca="1" si="11"/>
        <v>5</v>
      </c>
      <c r="P8" s="122">
        <f t="shared" ref="P8:P14" ca="1" si="27">MIN(INDIRECT($A$3&amp;"!"&amp;$A8&amp;"1:"&amp;$A8&amp;"63"))</f>
        <v>1.4000556792873051</v>
      </c>
      <c r="Q8" s="111">
        <f t="shared" ref="Q8:Q14" ca="1" si="28">RANK(P8,P$7:P$14)</f>
        <v>4</v>
      </c>
      <c r="R8" s="122">
        <f t="shared" ref="R8:R14" ca="1" si="29">MAX(INDIRECT($A$3&amp;"!"&amp;$A8&amp;"1:"&amp;$A8&amp;"63"))</f>
        <v>2399</v>
      </c>
      <c r="S8" s="111">
        <f t="shared" ref="S8:S14" ca="1" si="30">RANK(R8,R$7:R$14)</f>
        <v>4</v>
      </c>
      <c r="T8" s="115">
        <f t="shared" ref="T8:T14" ca="1" si="31">INDIRECT($C$3&amp;"!"&amp;$A8&amp;T$4)</f>
        <v>24.272833040740739</v>
      </c>
      <c r="U8" s="111">
        <f t="shared" ref="U8:U14" ca="1" si="32">RANK(T8,T$7:T$14, 1)</f>
        <v>5</v>
      </c>
      <c r="V8" s="117">
        <f t="shared" ca="1" si="12"/>
        <v>26.553628687272727</v>
      </c>
      <c r="W8" s="111">
        <f t="shared" ca="1" si="13"/>
        <v>4</v>
      </c>
      <c r="X8" s="117">
        <f t="shared" ca="1" si="14"/>
        <v>26.23521443002808</v>
      </c>
      <c r="Y8" s="111">
        <f t="shared" ca="1" si="15"/>
        <v>5</v>
      </c>
      <c r="Z8" s="117">
        <f t="shared" ca="1" si="16"/>
        <v>28.452884731461381</v>
      </c>
      <c r="AA8" s="111">
        <f t="shared" ca="1" si="17"/>
        <v>4</v>
      </c>
      <c r="AB8" s="117">
        <f t="shared" ca="1" si="18"/>
        <v>26.378640222375733</v>
      </c>
      <c r="AC8" s="111">
        <f t="shared" ca="1" si="19"/>
        <v>5</v>
      </c>
      <c r="AD8" s="117">
        <f t="shared" ca="1" si="20"/>
        <v>25.605814607505124</v>
      </c>
      <c r="AE8" s="111">
        <f t="shared" ca="1" si="21"/>
        <v>5</v>
      </c>
      <c r="AF8" s="117">
        <f t="shared" ca="1" si="22"/>
        <v>21.357006550000001</v>
      </c>
      <c r="AG8" s="111">
        <f t="shared" ca="1" si="23"/>
        <v>5</v>
      </c>
      <c r="AH8" s="117">
        <f t="shared" ca="1" si="24"/>
        <v>2399</v>
      </c>
      <c r="AI8" s="239">
        <f t="shared" ca="1" si="25"/>
        <v>5</v>
      </c>
      <c r="AJ8" s="117"/>
      <c r="AK8" s="111"/>
    </row>
    <row r="9" spans="1:37">
      <c r="A9" s="127" t="s">
        <v>251</v>
      </c>
      <c r="B9" s="96" t="str">
        <f t="shared" ca="1" si="0"/>
        <v>4C1T</v>
      </c>
      <c r="C9" s="110"/>
      <c r="D9" s="112">
        <f t="shared" ca="1" si="26"/>
        <v>2.0439982312613179</v>
      </c>
      <c r="E9" s="111">
        <f t="shared" ca="1" si="1"/>
        <v>4</v>
      </c>
      <c r="F9" s="122">
        <f t="shared" ca="1" si="2"/>
        <v>3.6212518297362455</v>
      </c>
      <c r="G9" s="111">
        <f t="shared" ca="1" si="3"/>
        <v>3</v>
      </c>
      <c r="H9" s="122">
        <f t="shared" ca="1" si="4"/>
        <v>2.0439682671961794</v>
      </c>
      <c r="I9" s="111">
        <f t="shared" ca="1" si="5"/>
        <v>4</v>
      </c>
      <c r="J9" s="122">
        <f t="shared" ca="1" si="6"/>
        <v>3.0868197958288723</v>
      </c>
      <c r="K9" s="111">
        <f t="shared" ca="1" si="7"/>
        <v>3</v>
      </c>
      <c r="L9" s="122">
        <f t="shared" ca="1" si="8"/>
        <v>2.6990095310056539</v>
      </c>
      <c r="M9" s="111">
        <f t="shared" ca="1" si="9"/>
        <v>3</v>
      </c>
      <c r="N9" s="122">
        <f t="shared" ca="1" si="10"/>
        <v>2.4138893468824567</v>
      </c>
      <c r="O9" s="111">
        <f t="shared" ca="1" si="11"/>
        <v>4</v>
      </c>
      <c r="P9" s="122">
        <f t="shared" ca="1" si="27"/>
        <v>1.3907632743362832</v>
      </c>
      <c r="Q9" s="111">
        <f t="shared" ca="1" si="28"/>
        <v>5</v>
      </c>
      <c r="R9" s="122">
        <f t="shared" ca="1" si="29"/>
        <v>2394</v>
      </c>
      <c r="S9" s="111">
        <f t="shared" ca="1" si="30"/>
        <v>5</v>
      </c>
      <c r="T9" s="115">
        <f t="shared" ca="1" si="31"/>
        <v>50.728240829259263</v>
      </c>
      <c r="U9" s="111">
        <f t="shared" ca="1" si="32"/>
        <v>8</v>
      </c>
      <c r="V9" s="117">
        <f t="shared" ca="1" si="12"/>
        <v>61.728109707272715</v>
      </c>
      <c r="W9" s="111">
        <f t="shared" ca="1" si="13"/>
        <v>8</v>
      </c>
      <c r="X9" s="117">
        <f t="shared" ca="1" si="14"/>
        <v>55.306705768875183</v>
      </c>
      <c r="Y9" s="111">
        <f t="shared" ca="1" si="15"/>
        <v>8</v>
      </c>
      <c r="Z9" s="117">
        <f t="shared" ca="1" si="16"/>
        <v>64.618233797637686</v>
      </c>
      <c r="AA9" s="111">
        <f t="shared" ca="1" si="17"/>
        <v>8</v>
      </c>
      <c r="AB9" s="117">
        <f t="shared" ca="1" si="18"/>
        <v>58.095322525761212</v>
      </c>
      <c r="AC9" s="111">
        <f t="shared" ca="1" si="19"/>
        <v>8</v>
      </c>
      <c r="AD9" s="117">
        <f t="shared" ca="1" si="20"/>
        <v>55.20137019668757</v>
      </c>
      <c r="AE9" s="111">
        <f t="shared" ca="1" si="21"/>
        <v>8</v>
      </c>
      <c r="AF9" s="117">
        <f t="shared" ca="1" si="22"/>
        <v>45.569523089999997</v>
      </c>
      <c r="AG9" s="111">
        <f t="shared" ca="1" si="23"/>
        <v>8</v>
      </c>
      <c r="AH9" s="117">
        <f t="shared" ca="1" si="24"/>
        <v>2394</v>
      </c>
      <c r="AI9" s="239">
        <f t="shared" ca="1" si="25"/>
        <v>3</v>
      </c>
      <c r="AJ9" s="117"/>
      <c r="AK9" s="111"/>
    </row>
    <row r="10" spans="1:37">
      <c r="A10" s="127" t="s">
        <v>252</v>
      </c>
      <c r="B10" s="96" t="str">
        <f t="shared" ca="1" si="0"/>
        <v>4C2T</v>
      </c>
      <c r="C10" s="110"/>
      <c r="D10" s="112">
        <f t="shared" ca="1" si="26"/>
        <v>3.1123008926640501</v>
      </c>
      <c r="E10" s="111">
        <f t="shared" ca="1" si="1"/>
        <v>2</v>
      </c>
      <c r="F10" s="122">
        <f t="shared" ca="1" si="2"/>
        <v>6.2539104035058193</v>
      </c>
      <c r="G10" s="111">
        <f t="shared" ca="1" si="3"/>
        <v>1</v>
      </c>
      <c r="H10" s="122">
        <f t="shared" ca="1" si="4"/>
        <v>2.9991110129379046</v>
      </c>
      <c r="I10" s="111">
        <f t="shared" ca="1" si="5"/>
        <v>2</v>
      </c>
      <c r="J10" s="122">
        <f t="shared" ca="1" si="6"/>
        <v>5.4912159132242406</v>
      </c>
      <c r="K10" s="111">
        <f t="shared" ca="1" si="7"/>
        <v>1</v>
      </c>
      <c r="L10" s="122">
        <f t="shared" ca="1" si="8"/>
        <v>4.4641345555830032</v>
      </c>
      <c r="M10" s="111">
        <f t="shared" ca="1" si="9"/>
        <v>1</v>
      </c>
      <c r="N10" s="122">
        <f t="shared" ca="1" si="10"/>
        <v>3.8404133826147033</v>
      </c>
      <c r="O10" s="111">
        <f t="shared" ca="1" si="11"/>
        <v>1</v>
      </c>
      <c r="P10" s="122">
        <f t="shared" ca="1" si="27"/>
        <v>2.1621572052401743</v>
      </c>
      <c r="Q10" s="111">
        <f t="shared" ca="1" si="28"/>
        <v>2</v>
      </c>
      <c r="R10" s="122">
        <f t="shared" ca="1" si="29"/>
        <v>2661</v>
      </c>
      <c r="S10" s="111">
        <f t="shared" ca="1" si="30"/>
        <v>3</v>
      </c>
      <c r="T10" s="115">
        <f t="shared" ca="1" si="31"/>
        <v>27.15911089851852</v>
      </c>
      <c r="U10" s="111">
        <f t="shared" ca="1" si="32"/>
        <v>6</v>
      </c>
      <c r="V10" s="117">
        <f t="shared" ca="1" si="12"/>
        <v>60.410920482727278</v>
      </c>
      <c r="W10" s="111">
        <f t="shared" ca="1" si="13"/>
        <v>7</v>
      </c>
      <c r="X10" s="117">
        <f t="shared" ca="1" si="14"/>
        <v>37.534182835437633</v>
      </c>
      <c r="Y10" s="111">
        <f t="shared" ca="1" si="15"/>
        <v>6</v>
      </c>
      <c r="Z10" s="117">
        <f t="shared" ca="1" si="16"/>
        <v>62.750392324464769</v>
      </c>
      <c r="AA10" s="111">
        <f t="shared" ca="1" si="17"/>
        <v>7</v>
      </c>
      <c r="AB10" s="117">
        <f t="shared" ca="1" si="18"/>
        <v>46.96365163528705</v>
      </c>
      <c r="AC10" s="111">
        <f t="shared" ca="1" si="19"/>
        <v>7</v>
      </c>
      <c r="AD10" s="117">
        <f t="shared" ca="1" si="20"/>
        <v>39.134153643118061</v>
      </c>
      <c r="AE10" s="111">
        <f t="shared" ca="1" si="21"/>
        <v>6</v>
      </c>
      <c r="AF10" s="117">
        <f t="shared" ca="1" si="22"/>
        <v>23.401623919999999</v>
      </c>
      <c r="AG10" s="111">
        <f t="shared" ca="1" si="23"/>
        <v>6</v>
      </c>
      <c r="AH10" s="117">
        <f t="shared" ca="1" si="24"/>
        <v>2661</v>
      </c>
      <c r="AI10" s="239">
        <f t="shared" ca="1" si="25"/>
        <v>6</v>
      </c>
      <c r="AJ10" s="117"/>
      <c r="AK10" s="111"/>
    </row>
    <row r="11" spans="1:37">
      <c r="A11" s="127" t="s">
        <v>253</v>
      </c>
      <c r="B11" s="96" t="str">
        <f t="shared" ca="1" si="0"/>
        <v>1C2T</v>
      </c>
      <c r="C11" s="110"/>
      <c r="D11" s="112">
        <f t="shared" ca="1" si="26"/>
        <v>0.49107414104311642</v>
      </c>
      <c r="E11" s="111">
        <f t="shared" ca="1" si="1"/>
        <v>8</v>
      </c>
      <c r="F11" s="122">
        <f t="shared" ca="1" si="2"/>
        <v>0.5176828512320758</v>
      </c>
      <c r="G11" s="111">
        <f t="shared" ca="1" si="3"/>
        <v>8</v>
      </c>
      <c r="H11" s="122">
        <f t="shared" ca="1" si="4"/>
        <v>0.53216886116145801</v>
      </c>
      <c r="I11" s="111">
        <f t="shared" ca="1" si="5"/>
        <v>8</v>
      </c>
      <c r="J11" s="122">
        <f t="shared" ca="1" si="6"/>
        <v>0.52165309665903759</v>
      </c>
      <c r="K11" s="111">
        <f t="shared" ca="1" si="7"/>
        <v>8</v>
      </c>
      <c r="L11" s="122">
        <f t="shared" ca="1" si="8"/>
        <v>0.51564473752392193</v>
      </c>
      <c r="M11" s="111">
        <f t="shared" ca="1" si="9"/>
        <v>8</v>
      </c>
      <c r="N11" s="122">
        <f t="shared" ca="1" si="10"/>
        <v>0.51050521567079377</v>
      </c>
      <c r="O11" s="111">
        <f t="shared" ca="1" si="11"/>
        <v>8</v>
      </c>
      <c r="P11" s="122">
        <f t="shared" ca="1" si="27"/>
        <v>0.38817829456533776</v>
      </c>
      <c r="Q11" s="111">
        <f t="shared" ca="1" si="28"/>
        <v>8</v>
      </c>
      <c r="R11" s="122">
        <f t="shared" ca="1" si="29"/>
        <v>1666</v>
      </c>
      <c r="S11" s="111">
        <f t="shared" ca="1" si="30"/>
        <v>7</v>
      </c>
      <c r="T11" s="115">
        <f t="shared" ca="1" si="31"/>
        <v>2.274773922888889</v>
      </c>
      <c r="U11" s="111">
        <f t="shared" ca="1" si="32"/>
        <v>1</v>
      </c>
      <c r="V11" s="117">
        <f t="shared" ca="1" si="12"/>
        <v>2.5380198535454546</v>
      </c>
      <c r="W11" s="111">
        <f t="shared" ca="1" si="13"/>
        <v>1</v>
      </c>
      <c r="X11" s="117">
        <f t="shared" ca="1" si="14"/>
        <v>2.2973212256655002</v>
      </c>
      <c r="Y11" s="111">
        <f t="shared" ca="1" si="15"/>
        <v>1</v>
      </c>
      <c r="Z11" s="117">
        <f t="shared" ca="1" si="16"/>
        <v>2.399782941269927</v>
      </c>
      <c r="AA11" s="111">
        <f t="shared" ca="1" si="17"/>
        <v>1</v>
      </c>
      <c r="AB11" s="117">
        <f t="shared" ca="1" si="18"/>
        <v>2.377474485842443</v>
      </c>
      <c r="AC11" s="111">
        <f t="shared" ca="1" si="19"/>
        <v>1</v>
      </c>
      <c r="AD11" s="117">
        <f t="shared" ca="1" si="20"/>
        <v>2.339144443857847</v>
      </c>
      <c r="AE11" s="111">
        <f t="shared" ca="1" si="21"/>
        <v>1</v>
      </c>
      <c r="AF11" s="117">
        <f t="shared" ca="1" si="22"/>
        <v>1.9438460062376106</v>
      </c>
      <c r="AG11" s="111">
        <f t="shared" ca="1" si="23"/>
        <v>1</v>
      </c>
      <c r="AH11" s="117">
        <f t="shared" ca="1" si="24"/>
        <v>1666</v>
      </c>
      <c r="AI11" s="239">
        <f t="shared" ca="1" si="25"/>
        <v>1</v>
      </c>
      <c r="AJ11" s="117"/>
      <c r="AK11" s="111"/>
    </row>
    <row r="12" spans="1:37">
      <c r="A12" s="127" t="s">
        <v>254</v>
      </c>
      <c r="B12" s="96" t="str">
        <f t="shared" ca="1" si="0"/>
        <v>2C1T</v>
      </c>
      <c r="C12" s="110"/>
      <c r="D12" s="112">
        <f t="shared" ca="1" si="26"/>
        <v>2.4806093472624045</v>
      </c>
      <c r="E12" s="111">
        <f t="shared" ca="1" si="1"/>
        <v>3</v>
      </c>
      <c r="F12" s="122">
        <f t="shared" ca="1" si="2"/>
        <v>2.7648307689387437</v>
      </c>
      <c r="G12" s="111">
        <f t="shared" ca="1" si="3"/>
        <v>4</v>
      </c>
      <c r="H12" s="122">
        <f t="shared" ca="1" si="4"/>
        <v>2.4890372113360244</v>
      </c>
      <c r="I12" s="111">
        <f t="shared" ca="1" si="5"/>
        <v>3</v>
      </c>
      <c r="J12" s="122">
        <f t="shared" ca="1" si="6"/>
        <v>2.4411688807294061</v>
      </c>
      <c r="K12" s="111">
        <f t="shared" ca="1" si="7"/>
        <v>4</v>
      </c>
      <c r="L12" s="122">
        <f t="shared" ca="1" si="8"/>
        <v>2.5439115520666444</v>
      </c>
      <c r="M12" s="111">
        <f t="shared" ca="1" si="9"/>
        <v>4</v>
      </c>
      <c r="N12" s="122">
        <f t="shared" ca="1" si="10"/>
        <v>2.5311164761001081</v>
      </c>
      <c r="O12" s="111">
        <f t="shared" ca="1" si="11"/>
        <v>3</v>
      </c>
      <c r="P12" s="122">
        <f t="shared" ca="1" si="27"/>
        <v>1.4513047529654688</v>
      </c>
      <c r="Q12" s="111">
        <f t="shared" ca="1" si="28"/>
        <v>3</v>
      </c>
      <c r="R12" s="122">
        <f t="shared" ca="1" si="29"/>
        <v>3066</v>
      </c>
      <c r="S12" s="111">
        <f t="shared" ca="1" si="30"/>
        <v>2</v>
      </c>
      <c r="T12" s="115">
        <f t="shared" ca="1" si="31"/>
        <v>19.131774452222224</v>
      </c>
      <c r="U12" s="111">
        <f t="shared" ca="1" si="32"/>
        <v>3</v>
      </c>
      <c r="V12" s="117">
        <f t="shared" ca="1" si="12"/>
        <v>21.132942152727274</v>
      </c>
      <c r="W12" s="111">
        <f t="shared" ca="1" si="13"/>
        <v>3</v>
      </c>
      <c r="X12" s="117">
        <f t="shared" ca="1" si="14"/>
        <v>20.491588544609712</v>
      </c>
      <c r="Y12" s="111">
        <f t="shared" ca="1" si="15"/>
        <v>3</v>
      </c>
      <c r="Z12" s="117">
        <f t="shared" ca="1" si="16"/>
        <v>22.595059115449871</v>
      </c>
      <c r="AA12" s="111">
        <f t="shared" ca="1" si="17"/>
        <v>3</v>
      </c>
      <c r="AB12" s="117">
        <f t="shared" ca="1" si="18"/>
        <v>20.83784106625227</v>
      </c>
      <c r="AC12" s="111">
        <f t="shared" ca="1" si="19"/>
        <v>3</v>
      </c>
      <c r="AD12" s="117">
        <f t="shared" ca="1" si="20"/>
        <v>20.177773168364329</v>
      </c>
      <c r="AE12" s="111">
        <f t="shared" ca="1" si="21"/>
        <v>3</v>
      </c>
      <c r="AF12" s="117">
        <f t="shared" ca="1" si="22"/>
        <v>15.794331300062316</v>
      </c>
      <c r="AG12" s="111">
        <f t="shared" ca="1" si="23"/>
        <v>3</v>
      </c>
      <c r="AH12" s="117">
        <f t="shared" ca="1" si="24"/>
        <v>3066</v>
      </c>
      <c r="AI12" s="239">
        <f t="shared" ca="1" si="25"/>
        <v>7</v>
      </c>
      <c r="AJ12" s="117"/>
      <c r="AK12" s="111"/>
    </row>
    <row r="13" spans="1:37">
      <c r="A13" s="127" t="s">
        <v>255</v>
      </c>
      <c r="B13" s="96" t="str">
        <f t="shared" ca="1" si="0"/>
        <v>2C2T</v>
      </c>
      <c r="C13" s="110"/>
      <c r="D13" s="112">
        <f t="shared" ca="1" si="26"/>
        <v>0.52707770111232566</v>
      </c>
      <c r="E13" s="111">
        <f t="shared" ca="1" si="1"/>
        <v>7</v>
      </c>
      <c r="F13" s="122">
        <f t="shared" ca="1" si="2"/>
        <v>0.96474598093831865</v>
      </c>
      <c r="G13" s="111">
        <f t="shared" ca="1" si="3"/>
        <v>6</v>
      </c>
      <c r="H13" s="122">
        <f t="shared" ca="1" si="4"/>
        <v>0.61420293864095532</v>
      </c>
      <c r="I13" s="111">
        <f t="shared" ca="1" si="5"/>
        <v>7</v>
      </c>
      <c r="J13" s="122">
        <f t="shared" ca="1" si="6"/>
        <v>0.86319519716949156</v>
      </c>
      <c r="K13" s="111">
        <f t="shared" ca="1" si="7"/>
        <v>6</v>
      </c>
      <c r="L13" s="122">
        <f t="shared" ca="1" si="8"/>
        <v>0.74230545446527274</v>
      </c>
      <c r="M13" s="111">
        <f t="shared" ca="1" si="9"/>
        <v>7</v>
      </c>
      <c r="N13" s="122">
        <f t="shared" ca="1" si="10"/>
        <v>0.65926119019244167</v>
      </c>
      <c r="O13" s="111">
        <f t="shared" ca="1" si="11"/>
        <v>7</v>
      </c>
      <c r="P13" s="122">
        <f t="shared" ca="1" si="27"/>
        <v>0.40727149494065568</v>
      </c>
      <c r="Q13" s="111">
        <f t="shared" ca="1" si="28"/>
        <v>7</v>
      </c>
      <c r="R13" s="122">
        <f t="shared" ca="1" si="29"/>
        <v>1666</v>
      </c>
      <c r="S13" s="111">
        <f t="shared" ca="1" si="30"/>
        <v>7</v>
      </c>
      <c r="T13" s="115">
        <f t="shared" ca="1" si="31"/>
        <v>3.6569778230370367</v>
      </c>
      <c r="U13" s="111">
        <f t="shared" ca="1" si="32"/>
        <v>2</v>
      </c>
      <c r="V13" s="117">
        <f t="shared" ca="1" si="12"/>
        <v>5.3171912793636364</v>
      </c>
      <c r="W13" s="111">
        <f t="shared" ca="1" si="13"/>
        <v>2</v>
      </c>
      <c r="X13" s="117">
        <f t="shared" ca="1" si="14"/>
        <v>4.494743663893642</v>
      </c>
      <c r="Y13" s="111">
        <f t="shared" ca="1" si="15"/>
        <v>2</v>
      </c>
      <c r="Z13" s="117">
        <f t="shared" ca="1" si="16"/>
        <v>5.1401743499966335</v>
      </c>
      <c r="AA13" s="111">
        <f t="shared" ca="1" si="17"/>
        <v>2</v>
      </c>
      <c r="AB13" s="117">
        <f t="shared" ca="1" si="18"/>
        <v>4.6522717790727368</v>
      </c>
      <c r="AC13" s="111">
        <f t="shared" ca="1" si="19"/>
        <v>2</v>
      </c>
      <c r="AD13" s="117">
        <f t="shared" ca="1" si="20"/>
        <v>4.3251436556568654</v>
      </c>
      <c r="AE13" s="111">
        <f t="shared" ca="1" si="21"/>
        <v>2</v>
      </c>
      <c r="AF13" s="117">
        <f t="shared" ca="1" si="22"/>
        <v>3.4400295609999998</v>
      </c>
      <c r="AG13" s="111">
        <f t="shared" ca="1" si="23"/>
        <v>2</v>
      </c>
      <c r="AH13" s="117">
        <f t="shared" ca="1" si="24"/>
        <v>1666</v>
      </c>
      <c r="AI13" s="239">
        <f t="shared" ca="1" si="25"/>
        <v>1</v>
      </c>
      <c r="AJ13" s="117"/>
      <c r="AK13" s="111"/>
    </row>
    <row r="14" spans="1:37">
      <c r="A14" s="127" t="s">
        <v>256</v>
      </c>
      <c r="B14" s="96" t="str">
        <f t="shared" ca="1" si="0"/>
        <v>2C2T</v>
      </c>
      <c r="C14" s="110"/>
      <c r="D14" s="113">
        <f t="shared" ca="1" si="26"/>
        <v>3.3091259615666253</v>
      </c>
      <c r="E14" s="114">
        <f t="shared" ca="1" si="1"/>
        <v>1</v>
      </c>
      <c r="F14" s="123">
        <f t="shared" ca="1" si="2"/>
        <v>4.4611358433438184</v>
      </c>
      <c r="G14" s="114">
        <f t="shared" ca="1" si="3"/>
        <v>2</v>
      </c>
      <c r="H14" s="123">
        <f t="shared" ca="1" si="4"/>
        <v>3.1826845935948369</v>
      </c>
      <c r="I14" s="114">
        <f t="shared" ca="1" si="5"/>
        <v>1</v>
      </c>
      <c r="J14" s="123">
        <f t="shared" ca="1" si="6"/>
        <v>4.2643743119401218</v>
      </c>
      <c r="K14" s="114">
        <f t="shared" ca="1" si="7"/>
        <v>2</v>
      </c>
      <c r="L14" s="123">
        <f t="shared" ca="1" si="8"/>
        <v>3.8043301776113507</v>
      </c>
      <c r="M14" s="114">
        <f t="shared" ca="1" si="9"/>
        <v>2</v>
      </c>
      <c r="N14" s="123">
        <f t="shared" ca="1" si="10"/>
        <v>3.5578539259588271</v>
      </c>
      <c r="O14" s="114">
        <f t="shared" ca="1" si="11"/>
        <v>2</v>
      </c>
      <c r="P14" s="123">
        <f t="shared" ca="1" si="27"/>
        <v>2.3923534595070644</v>
      </c>
      <c r="Q14" s="114">
        <f t="shared" ca="1" si="28"/>
        <v>1</v>
      </c>
      <c r="R14" s="123">
        <f t="shared" ca="1" si="29"/>
        <v>3459</v>
      </c>
      <c r="S14" s="114">
        <f t="shared" ca="1" si="30"/>
        <v>1</v>
      </c>
      <c r="T14" s="116">
        <f t="shared" ca="1" si="31"/>
        <v>19.55431028111111</v>
      </c>
      <c r="U14" s="114">
        <f t="shared" ca="1" si="32"/>
        <v>4</v>
      </c>
      <c r="V14" s="118">
        <f t="shared" ca="1" si="12"/>
        <v>29.177165590000001</v>
      </c>
      <c r="W14" s="114">
        <f t="shared" ca="1" si="13"/>
        <v>5</v>
      </c>
      <c r="X14" s="118">
        <f t="shared" ca="1" si="14"/>
        <v>24.731953232883253</v>
      </c>
      <c r="Y14" s="114">
        <f t="shared" ca="1" si="15"/>
        <v>4</v>
      </c>
      <c r="Z14" s="118">
        <f t="shared" ca="1" si="16"/>
        <v>29.520321526794532</v>
      </c>
      <c r="AA14" s="114">
        <f t="shared" ca="1" si="17"/>
        <v>5</v>
      </c>
      <c r="AB14" s="118">
        <f t="shared" ca="1" si="18"/>
        <v>25.745937657697226</v>
      </c>
      <c r="AC14" s="114">
        <f t="shared" ca="1" si="19"/>
        <v>4</v>
      </c>
      <c r="AD14" s="118">
        <f t="shared" ca="1" si="20"/>
        <v>23.634294506653628</v>
      </c>
      <c r="AE14" s="114">
        <f t="shared" ca="1" si="21"/>
        <v>4</v>
      </c>
      <c r="AF14" s="118">
        <f t="shared" ca="1" si="22"/>
        <v>16.54166236</v>
      </c>
      <c r="AG14" s="114">
        <f t="shared" ca="1" si="23"/>
        <v>4</v>
      </c>
      <c r="AH14" s="118">
        <f t="shared" ca="1" si="24"/>
        <v>3459</v>
      </c>
      <c r="AI14" s="240">
        <f t="shared" ca="1" si="25"/>
        <v>8</v>
      </c>
      <c r="AJ14" s="117"/>
      <c r="AK14" s="111"/>
    </row>
    <row r="15" spans="1:37"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37">
      <c r="A16" s="96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>
      <c r="A17" s="96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>
      <c r="A18" s="96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spans="1:15"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15"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</sheetData>
  <sheetCalcPr fullCalcOnLoad="1"/>
  <mergeCells count="19">
    <mergeCell ref="P6:Q6"/>
    <mergeCell ref="R6:S6"/>
    <mergeCell ref="D5:S5"/>
    <mergeCell ref="T5:AI5"/>
    <mergeCell ref="D6:E6"/>
    <mergeCell ref="F6:G6"/>
    <mergeCell ref="H6:I6"/>
    <mergeCell ref="J6:K6"/>
    <mergeCell ref="L6:M6"/>
    <mergeCell ref="N6:O6"/>
    <mergeCell ref="AD6:AE6"/>
    <mergeCell ref="AF6:AG6"/>
    <mergeCell ref="AH6:AI6"/>
    <mergeCell ref="AJ6:AK6"/>
    <mergeCell ref="T6:U6"/>
    <mergeCell ref="V6:W6"/>
    <mergeCell ref="X6:Y6"/>
    <mergeCell ref="Z6:AA6"/>
    <mergeCell ref="AB6:AC6"/>
  </mergeCells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P78"/>
  <sheetViews>
    <sheetView zoomScale="75" workbookViewId="0">
      <pane xSplit="2" ySplit="5" topLeftCell="C6" activePane="bottomRight" state="frozen"/>
      <selection activeCell="C2" sqref="C2:Z2"/>
      <selection pane="topRight" activeCell="C2" sqref="C2:Z2"/>
      <selection pane="bottomLeft" activeCell="C2" sqref="C2:Z2"/>
      <selection pane="bottomRight" activeCell="B12" sqref="B12"/>
    </sheetView>
  </sheetViews>
  <sheetFormatPr baseColWidth="10" defaultRowHeight="13"/>
  <cols>
    <col min="1" max="1" width="15.140625" bestFit="1" customWidth="1"/>
    <col min="2" max="2" width="15.7109375" bestFit="1" customWidth="1"/>
    <col min="3" max="4" width="13.28515625" bestFit="1" customWidth="1"/>
    <col min="5" max="5" width="11" style="119" bestFit="1" customWidth="1"/>
    <col min="6" max="6" width="11" bestFit="1" customWidth="1"/>
    <col min="7" max="26" width="6.28515625" bestFit="1" customWidth="1"/>
    <col min="27" max="28" width="8.85546875" style="119" bestFit="1" customWidth="1"/>
    <col min="29" max="31" width="11" bestFit="1" customWidth="1"/>
    <col min="32" max="34" width="10.42578125" bestFit="1" customWidth="1"/>
    <col min="35" max="47" width="6.28515625" bestFit="1" customWidth="1"/>
    <col min="48" max="50" width="10.140625" customWidth="1"/>
  </cols>
  <sheetData>
    <row r="1" spans="1:68" s="262" customFormat="1">
      <c r="A1" s="14"/>
      <c r="B1" s="14" t="s">
        <v>194</v>
      </c>
      <c r="C1" s="14" t="s">
        <v>209</v>
      </c>
      <c r="D1" s="14" t="s">
        <v>209</v>
      </c>
      <c r="E1" s="282" t="s">
        <v>198</v>
      </c>
      <c r="F1" s="283" t="s">
        <v>210</v>
      </c>
      <c r="G1" s="284" t="s">
        <v>387</v>
      </c>
      <c r="H1" s="284" t="s">
        <v>387</v>
      </c>
      <c r="I1" s="284" t="s">
        <v>387</v>
      </c>
      <c r="J1" s="284" t="s">
        <v>387</v>
      </c>
      <c r="K1" s="284" t="s">
        <v>387</v>
      </c>
      <c r="L1" s="284" t="s">
        <v>387</v>
      </c>
      <c r="M1" s="284" t="s">
        <v>387</v>
      </c>
      <c r="N1" s="284" t="s">
        <v>387</v>
      </c>
      <c r="O1" s="284" t="s">
        <v>387</v>
      </c>
      <c r="P1" s="284" t="s">
        <v>387</v>
      </c>
      <c r="Q1" s="284" t="s">
        <v>387</v>
      </c>
      <c r="R1" s="284" t="s">
        <v>387</v>
      </c>
      <c r="S1" s="284" t="s">
        <v>387</v>
      </c>
      <c r="T1" s="284" t="s">
        <v>387</v>
      </c>
      <c r="U1" s="284" t="s">
        <v>387</v>
      </c>
      <c r="V1" s="284" t="s">
        <v>387</v>
      </c>
      <c r="W1" s="284" t="s">
        <v>387</v>
      </c>
      <c r="X1" s="284" t="s">
        <v>387</v>
      </c>
      <c r="Y1" s="284" t="s">
        <v>387</v>
      </c>
      <c r="Z1" s="284" t="s">
        <v>387</v>
      </c>
      <c r="AA1" s="285" t="s">
        <v>286</v>
      </c>
      <c r="AB1" s="285" t="s">
        <v>286</v>
      </c>
      <c r="AC1" s="286" t="s">
        <v>386</v>
      </c>
      <c r="AD1" s="286" t="s">
        <v>386</v>
      </c>
      <c r="AE1" s="286" t="s">
        <v>386</v>
      </c>
      <c r="AF1" s="287" t="s">
        <v>388</v>
      </c>
      <c r="AG1" s="287" t="s">
        <v>388</v>
      </c>
      <c r="AH1" s="287" t="s">
        <v>388</v>
      </c>
      <c r="AI1" s="288" t="s">
        <v>207</v>
      </c>
      <c r="AJ1" s="288" t="s">
        <v>207</v>
      </c>
      <c r="AK1" s="288" t="s">
        <v>207</v>
      </c>
      <c r="AL1" s="288" t="s">
        <v>207</v>
      </c>
      <c r="AM1" s="288" t="s">
        <v>207</v>
      </c>
      <c r="AN1" s="288" t="s">
        <v>207</v>
      </c>
      <c r="AO1" s="288" t="s">
        <v>207</v>
      </c>
      <c r="AP1" s="288" t="s">
        <v>207</v>
      </c>
      <c r="AQ1" s="288" t="s">
        <v>207</v>
      </c>
      <c r="AR1" s="288" t="s">
        <v>207</v>
      </c>
      <c r="AS1" s="288" t="s">
        <v>207</v>
      </c>
      <c r="AT1" s="288" t="s">
        <v>207</v>
      </c>
      <c r="AU1" s="288" t="s">
        <v>207</v>
      </c>
    </row>
    <row r="2" spans="1:68" s="262" customFormat="1">
      <c r="A2" s="14"/>
      <c r="B2" s="14" t="s">
        <v>195</v>
      </c>
      <c r="C2" s="14" t="s">
        <v>196</v>
      </c>
      <c r="D2" s="14" t="s">
        <v>197</v>
      </c>
      <c r="E2" s="282" t="s">
        <v>200</v>
      </c>
      <c r="F2" s="283" t="s">
        <v>201</v>
      </c>
      <c r="G2" s="284" t="s">
        <v>202</v>
      </c>
      <c r="H2" s="284" t="s">
        <v>202</v>
      </c>
      <c r="I2" s="284" t="s">
        <v>202</v>
      </c>
      <c r="J2" s="284" t="s">
        <v>202</v>
      </c>
      <c r="K2" s="284" t="s">
        <v>201</v>
      </c>
      <c r="L2" s="284" t="s">
        <v>201</v>
      </c>
      <c r="M2" s="284" t="s">
        <v>206</v>
      </c>
      <c r="N2" s="284" t="s">
        <v>206</v>
      </c>
      <c r="O2" s="284" t="s">
        <v>206</v>
      </c>
      <c r="P2" s="284" t="s">
        <v>206</v>
      </c>
      <c r="Q2" s="284" t="s">
        <v>200</v>
      </c>
      <c r="R2" s="284" t="s">
        <v>200</v>
      </c>
      <c r="S2" s="284" t="s">
        <v>200</v>
      </c>
      <c r="T2" s="284" t="s">
        <v>200</v>
      </c>
      <c r="U2" s="284" t="s">
        <v>196</v>
      </c>
      <c r="V2" s="284" t="s">
        <v>196</v>
      </c>
      <c r="W2" s="284" t="s">
        <v>196</v>
      </c>
      <c r="X2" s="284" t="s">
        <v>196</v>
      </c>
      <c r="Y2" s="284" t="s">
        <v>197</v>
      </c>
      <c r="Z2" s="284" t="s">
        <v>197</v>
      </c>
      <c r="AA2" s="285" t="s">
        <v>196</v>
      </c>
      <c r="AB2" s="285" t="s">
        <v>197</v>
      </c>
      <c r="AC2" s="286" t="s">
        <v>200</v>
      </c>
      <c r="AD2" s="286" t="s">
        <v>200</v>
      </c>
      <c r="AE2" s="286" t="s">
        <v>200</v>
      </c>
      <c r="AF2" s="287" t="s">
        <v>206</v>
      </c>
      <c r="AG2" s="287" t="s">
        <v>200</v>
      </c>
      <c r="AH2" s="287" t="s">
        <v>197</v>
      </c>
      <c r="AI2" s="288" t="s">
        <v>206</v>
      </c>
      <c r="AJ2" s="288" t="s">
        <v>206</v>
      </c>
      <c r="AK2" s="288" t="s">
        <v>206</v>
      </c>
      <c r="AL2" s="288" t="s">
        <v>206</v>
      </c>
      <c r="AM2" s="288" t="s">
        <v>206</v>
      </c>
      <c r="AN2" s="288" t="s">
        <v>200</v>
      </c>
      <c r="AO2" s="288" t="s">
        <v>200</v>
      </c>
      <c r="AP2" s="288" t="s">
        <v>200</v>
      </c>
      <c r="AQ2" s="288" t="s">
        <v>200</v>
      </c>
      <c r="AR2" s="288" t="s">
        <v>196</v>
      </c>
      <c r="AS2" s="288" t="s">
        <v>196</v>
      </c>
      <c r="AT2" s="288" t="s">
        <v>197</v>
      </c>
      <c r="AU2" s="288" t="s">
        <v>197</v>
      </c>
    </row>
    <row r="3" spans="1:68" s="262" customFormat="1">
      <c r="A3" s="289"/>
      <c r="B3" s="289" t="s">
        <v>199</v>
      </c>
      <c r="C3" s="289">
        <v>2394</v>
      </c>
      <c r="D3" s="289">
        <v>2394</v>
      </c>
      <c r="E3" s="290">
        <v>2399</v>
      </c>
      <c r="F3" s="291">
        <v>2394</v>
      </c>
      <c r="G3" s="292">
        <v>2661</v>
      </c>
      <c r="H3" s="292">
        <v>2660</v>
      </c>
      <c r="I3" s="292">
        <v>2128</v>
      </c>
      <c r="J3" s="292">
        <v>1596</v>
      </c>
      <c r="K3" s="292">
        <v>2661</v>
      </c>
      <c r="L3" s="292">
        <v>2660</v>
      </c>
      <c r="M3" s="292">
        <v>2661</v>
      </c>
      <c r="N3" s="292">
        <v>2660</v>
      </c>
      <c r="O3" s="292">
        <v>2128</v>
      </c>
      <c r="P3" s="292">
        <v>1596</v>
      </c>
      <c r="Q3" s="292">
        <v>2661</v>
      </c>
      <c r="R3" s="292">
        <v>2660</v>
      </c>
      <c r="S3" s="292">
        <v>2394</v>
      </c>
      <c r="T3" s="292">
        <v>1596</v>
      </c>
      <c r="U3" s="292">
        <v>2661</v>
      </c>
      <c r="V3" s="292">
        <v>2660</v>
      </c>
      <c r="W3" s="292">
        <v>2394</v>
      </c>
      <c r="X3" s="292">
        <v>1596</v>
      </c>
      <c r="Y3" s="292">
        <v>2661</v>
      </c>
      <c r="Z3" s="292">
        <v>2660</v>
      </c>
      <c r="AA3" s="293">
        <v>1666</v>
      </c>
      <c r="AB3" s="293">
        <v>1666</v>
      </c>
      <c r="AC3" s="294">
        <v>3066</v>
      </c>
      <c r="AD3" s="294">
        <v>2403</v>
      </c>
      <c r="AE3" s="294">
        <v>1603</v>
      </c>
      <c r="AF3" s="295">
        <v>1666</v>
      </c>
      <c r="AG3" s="295">
        <v>1666</v>
      </c>
      <c r="AH3" s="295">
        <v>1666</v>
      </c>
      <c r="AI3" s="296">
        <v>3459</v>
      </c>
      <c r="AJ3" s="296">
        <v>3458</v>
      </c>
      <c r="AK3" s="296">
        <v>2661</v>
      </c>
      <c r="AL3" s="296">
        <v>2261</v>
      </c>
      <c r="AM3" s="296">
        <v>1197</v>
      </c>
      <c r="AN3" s="296">
        <v>3459</v>
      </c>
      <c r="AO3" s="296">
        <v>3458</v>
      </c>
      <c r="AP3" s="296">
        <v>2394</v>
      </c>
      <c r="AQ3" s="296">
        <v>1197</v>
      </c>
      <c r="AR3" s="296">
        <v>3459</v>
      </c>
      <c r="AS3" s="296">
        <v>3458</v>
      </c>
      <c r="AT3" s="296">
        <v>3459</v>
      </c>
      <c r="AU3" s="296">
        <v>3458</v>
      </c>
    </row>
    <row r="4" spans="1:68" s="262" customFormat="1">
      <c r="A4" s="14" t="s">
        <v>364</v>
      </c>
      <c r="B4" s="14" t="s">
        <v>208</v>
      </c>
      <c r="C4" s="14" t="s">
        <v>205</v>
      </c>
      <c r="D4" s="14" t="s">
        <v>205</v>
      </c>
      <c r="E4" s="282" t="s">
        <v>205</v>
      </c>
      <c r="F4" s="283" t="s">
        <v>205</v>
      </c>
      <c r="G4" s="284" t="s">
        <v>203</v>
      </c>
      <c r="H4" s="284" t="s">
        <v>204</v>
      </c>
      <c r="I4" s="284" t="s">
        <v>205</v>
      </c>
      <c r="J4" s="284" t="s">
        <v>205</v>
      </c>
      <c r="K4" s="284" t="s">
        <v>203</v>
      </c>
      <c r="L4" s="284" t="s">
        <v>204</v>
      </c>
      <c r="M4" s="284" t="s">
        <v>203</v>
      </c>
      <c r="N4" s="284" t="s">
        <v>204</v>
      </c>
      <c r="O4" s="284" t="s">
        <v>205</v>
      </c>
      <c r="P4" s="284" t="s">
        <v>205</v>
      </c>
      <c r="Q4" s="284" t="s">
        <v>203</v>
      </c>
      <c r="R4" s="284" t="s">
        <v>204</v>
      </c>
      <c r="S4" s="284" t="s">
        <v>205</v>
      </c>
      <c r="T4" s="284" t="s">
        <v>205</v>
      </c>
      <c r="U4" s="284" t="s">
        <v>203</v>
      </c>
      <c r="V4" s="284" t="s">
        <v>204</v>
      </c>
      <c r="W4" s="284" t="s">
        <v>205</v>
      </c>
      <c r="X4" s="284" t="s">
        <v>205</v>
      </c>
      <c r="Y4" s="284" t="s">
        <v>203</v>
      </c>
      <c r="Z4" s="284" t="s">
        <v>204</v>
      </c>
      <c r="AA4" s="285" t="s">
        <v>205</v>
      </c>
      <c r="AB4" s="285" t="s">
        <v>205</v>
      </c>
      <c r="AC4" s="286" t="s">
        <v>205</v>
      </c>
      <c r="AD4" s="286" t="s">
        <v>205</v>
      </c>
      <c r="AE4" s="286" t="s">
        <v>205</v>
      </c>
      <c r="AF4" s="287" t="s">
        <v>205</v>
      </c>
      <c r="AG4" s="287" t="s">
        <v>205</v>
      </c>
      <c r="AH4" s="287" t="s">
        <v>205</v>
      </c>
      <c r="AI4" s="288" t="s">
        <v>203</v>
      </c>
      <c r="AJ4" s="288" t="s">
        <v>204</v>
      </c>
      <c r="AK4" s="288" t="s">
        <v>205</v>
      </c>
      <c r="AL4" s="288" t="s">
        <v>205</v>
      </c>
      <c r="AM4" s="288" t="s">
        <v>205</v>
      </c>
      <c r="AN4" s="288" t="s">
        <v>203</v>
      </c>
      <c r="AO4" s="288" t="s">
        <v>204</v>
      </c>
      <c r="AP4" s="288" t="s">
        <v>205</v>
      </c>
      <c r="AQ4" s="288" t="s">
        <v>205</v>
      </c>
      <c r="AR4" s="288" t="s">
        <v>203</v>
      </c>
      <c r="AS4" s="288" t="s">
        <v>204</v>
      </c>
      <c r="AT4" s="288" t="s">
        <v>203</v>
      </c>
      <c r="AU4" s="288" t="s">
        <v>204</v>
      </c>
    </row>
    <row r="5" spans="1:68">
      <c r="A5" s="14" t="s">
        <v>307</v>
      </c>
      <c r="B5" s="14" t="s">
        <v>356</v>
      </c>
      <c r="C5" s="14"/>
      <c r="D5" s="14"/>
      <c r="E5" s="282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5"/>
      <c r="AC5" s="286"/>
      <c r="AD5" s="286"/>
      <c r="AE5" s="286"/>
      <c r="AF5" s="287"/>
      <c r="AG5" s="287"/>
      <c r="AH5" s="287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X5" s="156"/>
    </row>
    <row r="6" spans="1:68">
      <c r="A6" s="14" t="s">
        <v>184</v>
      </c>
      <c r="B6" s="14" t="str">
        <f>RunTime!B6</f>
        <v>JN</v>
      </c>
      <c r="C6" s="15">
        <f>RunTime!AW6/RunTime!C6</f>
        <v>0.76010867559997985</v>
      </c>
      <c r="D6" s="15">
        <f>RunTime!AW6/RunTime!D6</f>
        <v>0.84771345740203874</v>
      </c>
      <c r="E6" s="346">
        <f>RunTime!AW6/RunTime!E6</f>
        <v>2.1478669661728604</v>
      </c>
      <c r="F6" s="347">
        <f>RunTime!AW6/RunTime!F6</f>
        <v>1.646253314445534</v>
      </c>
      <c r="G6" s="348">
        <f>RunTime!AW6/RunTime!G6</f>
        <v>3.4885314039408866</v>
      </c>
      <c r="H6" s="348">
        <f>RunTime!$AW6/RunTime!H6</f>
        <v>3.3308101593274149</v>
      </c>
      <c r="I6" s="348">
        <f>RunTime!AW6/RunTime!I6</f>
        <v>2.698440104786854</v>
      </c>
      <c r="J6" s="348">
        <f>RunTime!AW6/RunTime!J6</f>
        <v>2.0532858553734359</v>
      </c>
      <c r="K6" s="348">
        <f>RunTime!AW6/RunTime!K6</f>
        <v>3.4397103913056677</v>
      </c>
      <c r="L6" s="348">
        <f>RunTime!$AW6/RunTime!L6</f>
        <v>3.33301466370549</v>
      </c>
      <c r="M6" s="348">
        <f>RunTime!AW6/RunTime!M6</f>
        <v>2.9777406935337636</v>
      </c>
      <c r="N6" s="348">
        <f>RunTime!$AW6/RunTime!N6</f>
        <v>2.8580527178711059</v>
      </c>
      <c r="O6" s="348">
        <f>RunTime!AW6/RunTime!O6</f>
        <v>2.2889479212961095</v>
      </c>
      <c r="P6" s="348">
        <f>RunTime!AW6/RunTime!P6</f>
        <v>1.7254993032977242</v>
      </c>
      <c r="Q6" s="348">
        <f>RunTime!AW6/RunTime!Q6</f>
        <v>3.0043484601413253</v>
      </c>
      <c r="R6" s="348">
        <f>RunTime!$AW6/RunTime!R6</f>
        <v>2.8771027740747792</v>
      </c>
      <c r="S6" s="348">
        <f>RunTime!AW6/RunTime!S6</f>
        <v>2.59507586601775</v>
      </c>
      <c r="T6" s="348">
        <f>RunTime!AW6/RunTime!T6</f>
        <v>1.7488424139527705</v>
      </c>
      <c r="U6" s="348">
        <f>RunTime!AW6/RunTime!U6</f>
        <v>2.6652435725542776</v>
      </c>
      <c r="V6" s="348">
        <f>RunTime!$AW6/RunTime!V6</f>
        <v>2.4225757138428317</v>
      </c>
      <c r="W6" s="348">
        <f>RunTime!AW6/RunTime!W6</f>
        <v>2.1738692503237567</v>
      </c>
      <c r="X6" s="348">
        <f>RunTime!AW6/RunTime!X6</f>
        <v>1.452138975752294</v>
      </c>
      <c r="Y6" s="348">
        <f>RunTime!AW6/RunTime!Y6</f>
        <v>2.8947065886620851</v>
      </c>
      <c r="Z6" s="348">
        <f>RunTime!AW6/RunTime!Z6</f>
        <v>2.6610185413510878</v>
      </c>
      <c r="AA6" s="349">
        <f>RunTime!AW6/RunTime!AA6</f>
        <v>0.53786780151001257</v>
      </c>
      <c r="AB6" s="349">
        <f>RunTime!AW6/RunTime!AB6</f>
        <v>0.4975694048005902</v>
      </c>
      <c r="AC6" s="350">
        <f>RunTime!AW6/RunTime!AC6</f>
        <v>2.9318575827360469</v>
      </c>
      <c r="AD6" s="350">
        <f>RunTime!AW6/RunTime!AD6</f>
        <v>2.3539279741562877</v>
      </c>
      <c r="AE6" s="350">
        <f>RunTime!AW6/RunTime!AE6</f>
        <v>1.6029921482634222</v>
      </c>
      <c r="AF6" s="351">
        <f>RunTime!AW6/RunTime!AF6</f>
        <v>0.5519440980476209</v>
      </c>
      <c r="AG6" s="351">
        <f>RunTime!AW6/RunTime!AG6</f>
        <v>0.60314220012562414</v>
      </c>
      <c r="AH6" s="351">
        <f>RunTime!AW6/RunTime!AH6</f>
        <v>0.516856008338484</v>
      </c>
      <c r="AI6" s="352">
        <f>RunTime!AW6/RunTime!AI6</f>
        <v>2.7806545026197282</v>
      </c>
      <c r="AJ6" s="352">
        <f>RunTime!$AW6/RunTime!AJ6</f>
        <v>3.4210168775097372</v>
      </c>
      <c r="AK6" s="352">
        <f>RunTime!AW6/RunTime!AK6</f>
        <v>2.7680534518981776</v>
      </c>
      <c r="AL6" s="352">
        <f>RunTime!AW6/RunTime!AL6</f>
        <v>2.3623939286533369</v>
      </c>
      <c r="AM6" s="352">
        <f>RunTime!AW6/RunTime!AM6</f>
        <v>0.93476467433898447</v>
      </c>
      <c r="AN6" s="352">
        <f>RunTime!AW6/RunTime!AN6</f>
        <v>3.5450691446092235</v>
      </c>
      <c r="AO6" s="352">
        <f>RunTime!AW6/RunTime!AO6</f>
        <v>3.4093849672022625</v>
      </c>
      <c r="AP6" s="352">
        <f>RunTime!AW6/RunTime!AP6</f>
        <v>2.3465911444310978</v>
      </c>
      <c r="AQ6" s="352">
        <f>RunTime!AW6/RunTime!AQ6</f>
        <v>1.1817082010126767</v>
      </c>
      <c r="AR6" s="352">
        <f>RunTime!AW6/RunTime!AR6</f>
        <v>3.1706378632490591</v>
      </c>
      <c r="AS6" s="352">
        <f>RunTime!$AW6/RunTime!AS6</f>
        <v>2.9405314924869592</v>
      </c>
      <c r="AT6" s="352">
        <f>RunTime!AW6/RunTime!AT6</f>
        <v>3.4879944589810683</v>
      </c>
      <c r="AU6" s="352">
        <f>RunTime!AW6/RunTime!AU6</f>
        <v>3.240180728920917</v>
      </c>
      <c r="AX6" s="7"/>
      <c r="BO6" s="7" t="e">
        <f>RunTime!AW6/RunTime!BO6</f>
        <v>#DIV/0!</v>
      </c>
      <c r="BP6" s="7" t="e">
        <f>RunTime!AW6/RunTime!BP6</f>
        <v>#DIV/0!</v>
      </c>
    </row>
    <row r="7" spans="1:68">
      <c r="A7" s="14" t="s">
        <v>185</v>
      </c>
      <c r="B7" s="14" t="str">
        <f>RunTime!B7</f>
        <v>JN</v>
      </c>
      <c r="C7" s="15">
        <f>RunTime!AW7/RunTime!C7</f>
        <v>0.92416620568847085</v>
      </c>
      <c r="D7" s="15">
        <f>RunTime!AW7/RunTime!D7</f>
        <v>0.86633842530573446</v>
      </c>
      <c r="E7" s="346">
        <f>RunTime!AW7/RunTime!E7</f>
        <v>1.7496509065520476</v>
      </c>
      <c r="F7" s="347">
        <f>RunTime!AW7/RunTime!F7</f>
        <v>1.8296504597412675</v>
      </c>
      <c r="G7" s="348">
        <f>RunTime!AW7/RunTime!G7</f>
        <v>2.2688928813942959</v>
      </c>
      <c r="H7" s="348">
        <f>RunTime!$AW7/RunTime!H7</f>
        <v>2.1068716830434555</v>
      </c>
      <c r="I7" s="348">
        <f>RunTime!AW7/RunTime!I7</f>
        <v>1.6850900418163863</v>
      </c>
      <c r="J7" s="348">
        <f>RunTime!AW7/RunTime!J7</f>
        <v>1.2785878282498127</v>
      </c>
      <c r="K7" s="348">
        <f>RunTime!AW7/RunTime!K7</f>
        <v>2.2577777464947348</v>
      </c>
      <c r="L7" s="348">
        <f>RunTime!$AW7/RunTime!L7</f>
        <v>2.1188963166516936</v>
      </c>
      <c r="M7" s="348">
        <f>RunTime!AW7/RunTime!M7</f>
        <v>2.2714635735327442</v>
      </c>
      <c r="N7" s="348">
        <f>RunTime!$AW7/RunTime!N7</f>
        <v>2.1046598603747837</v>
      </c>
      <c r="O7" s="348">
        <f>RunTime!AW7/RunTime!O7</f>
        <v>1.6895634494237617</v>
      </c>
      <c r="P7" s="348">
        <f>RunTime!AW7/RunTime!P7</f>
        <v>1.2687363541435939</v>
      </c>
      <c r="Q7" s="348">
        <f>RunTime!AW7/RunTime!Q7</f>
        <v>2.1552287142549988</v>
      </c>
      <c r="R7" s="348">
        <f>RunTime!AW7/RunTime!R7</f>
        <v>2.0014912893725354</v>
      </c>
      <c r="S7" s="348">
        <f>RunTime!AW7/RunTime!S7</f>
        <v>1.7700419379759409</v>
      </c>
      <c r="T7" s="348">
        <f>RunTime!AW7/RunTime!T7</f>
        <v>1.2026537590545749</v>
      </c>
      <c r="U7" s="348">
        <f>RunTime!AW7/RunTime!U7</f>
        <v>1.9877488040056515</v>
      </c>
      <c r="V7" s="348">
        <f>RunTime!$AW7/RunTime!V7</f>
        <v>1.8221670567383945</v>
      </c>
      <c r="W7" s="348">
        <f>RunTime!AW7/RunTime!W7</f>
        <v>1.6412892200004094</v>
      </c>
      <c r="X7" s="348">
        <f>RunTime!AW7/RunTime!X7</f>
        <v>1.1083556777974348</v>
      </c>
      <c r="Y7" s="348">
        <f>RunTime!AW7/RunTime!Y7</f>
        <v>1.8783348558311668</v>
      </c>
      <c r="Z7" s="348">
        <f>RunTime!AW7/RunTime!Z7</f>
        <v>1.7164330051369863</v>
      </c>
      <c r="AA7" s="349">
        <f>RunTime!AW7/RunTime!AA7</f>
        <v>0.50685942368831893</v>
      </c>
      <c r="AB7" s="349">
        <f>RunTime!AW7/RunTime!AB7</f>
        <v>0.46275506082219603</v>
      </c>
      <c r="AC7" s="350">
        <f>RunTime!AW7/RunTime!AC7</f>
        <v>2.2286629425824023</v>
      </c>
      <c r="AD7" s="350">
        <f>RunTime!AW7/RunTime!AD7</f>
        <v>1.765404852060585</v>
      </c>
      <c r="AE7" s="350">
        <f>RunTime!AW7/RunTime!AE7</f>
        <v>1.1968917910447761</v>
      </c>
      <c r="AF7" s="351">
        <f>RunTime!AW7/RunTime!AF7</f>
        <v>0.60311327211329469</v>
      </c>
      <c r="AG7" s="351">
        <f>RunTime!AW7/RunTime!AG7</f>
        <v>0.5887966606948809</v>
      </c>
      <c r="AH7" s="351">
        <f>RunTime!AW7/RunTime!AH7</f>
        <v>0.4930022746833887</v>
      </c>
      <c r="AI7" s="352">
        <f>RunTime!AW7/RunTime!AI7</f>
        <v>2.6776102707936826</v>
      </c>
      <c r="AJ7" s="352">
        <f>RunTime!$AW7/RunTime!AJ7</f>
        <v>2.5476300155669223</v>
      </c>
      <c r="AK7" s="352">
        <f>RunTime!AW7/RunTime!AK7</f>
        <v>1.9687170107775023</v>
      </c>
      <c r="AL7" s="352">
        <f>RunTime!AW7/RunTime!AL7</f>
        <v>1.7060259546856718</v>
      </c>
      <c r="AM7" s="352">
        <f>RunTime!AW7/RunTime!AM7</f>
        <v>0.90040365138891998</v>
      </c>
      <c r="AN7" s="352">
        <f>RunTime!AW7/RunTime!AN7</f>
        <v>2.614323205320467</v>
      </c>
      <c r="AO7" s="352">
        <f>RunTime!AW7/RunTime!AO7</f>
        <v>2.4814874984527791</v>
      </c>
      <c r="AP7" s="352">
        <f>RunTime!AW7/RunTime!AP7</f>
        <v>1.7526718975390132</v>
      </c>
      <c r="AQ7" s="352">
        <f>RunTime!AW7/RunTime!AQ7</f>
        <v>0.901577923684033</v>
      </c>
      <c r="AR7" s="352">
        <f>RunTime!AW7/RunTime!AR7</f>
        <v>2.5177943485086343</v>
      </c>
      <c r="AS7" s="352">
        <f>RunTime!$AW7/RunTime!AS7</f>
        <v>2.2523874392607364</v>
      </c>
      <c r="AT7" s="352">
        <f>RunTime!AW7/RunTime!AT7</f>
        <v>2.2951273611906124</v>
      </c>
      <c r="AU7" s="352">
        <f>RunTime!AW7/RunTime!AU7</f>
        <v>2.1245661677043319</v>
      </c>
      <c r="BO7" s="7" t="e">
        <f>RunTime!AW7/RunTime!BO7</f>
        <v>#DIV/0!</v>
      </c>
      <c r="BP7" s="7" t="e">
        <f>RunTime!AW7/RunTime!BP7</f>
        <v>#DIV/0!</v>
      </c>
    </row>
    <row r="8" spans="1:68">
      <c r="A8" s="14" t="s">
        <v>186</v>
      </c>
      <c r="B8" s="14" t="str">
        <f>RunTime!B8</f>
        <v>JS</v>
      </c>
      <c r="C8" s="15">
        <f>RunTime!AW8/RunTime!C8</f>
        <v>0.85523334200528955</v>
      </c>
      <c r="D8" s="15">
        <f>RunTime!AW8/RunTime!D8</f>
        <v>0.82289021794965866</v>
      </c>
      <c r="E8" s="346">
        <f>RunTime!AW8/RunTime!E8</f>
        <v>1.5766285066183832</v>
      </c>
      <c r="F8" s="347">
        <f>RunTime!AW8/RunTime!F8</f>
        <v>1.9117294111852821</v>
      </c>
      <c r="G8" s="348">
        <f>RunTime!AW8/RunTime!G8</f>
        <v>2.7649711918597482</v>
      </c>
      <c r="H8" s="348">
        <f>RunTime!$AW8/RunTime!H8</f>
        <v>2.5896488945682967</v>
      </c>
      <c r="I8" s="348">
        <f>RunTime!AW8/RunTime!I8</f>
        <v>2.1738518652545054</v>
      </c>
      <c r="J8" s="348">
        <f>RunTime!AW8/RunTime!J8</f>
        <v>1.6815270944168321</v>
      </c>
      <c r="K8" s="348">
        <f>RunTime!AW8/RunTime!K8</f>
        <v>2.3904621196868669</v>
      </c>
      <c r="L8" s="348">
        <f>RunTime!$AW8/RunTime!L8</f>
        <v>2.3115903937332507</v>
      </c>
      <c r="M8" s="348">
        <f>RunTime!AW8/RunTime!M8</f>
        <v>2.5838144406439456</v>
      </c>
      <c r="N8" s="348">
        <f>RunTime!$AW8/RunTime!N8</f>
        <v>2.45889665842338</v>
      </c>
      <c r="O8" s="348">
        <f>RunTime!AW8/RunTime!O8</f>
        <v>2.0828443795945826</v>
      </c>
      <c r="P8" s="348">
        <f>RunTime!AW8/RunTime!P8</f>
        <v>1.6330825443418344</v>
      </c>
      <c r="Q8" s="348">
        <f>RunTime!AW8/RunTime!Q8</f>
        <v>1.7420902135974616</v>
      </c>
      <c r="R8" s="348">
        <f>RunTime!AW8/RunTime!R8</f>
        <v>1.8561102354674313</v>
      </c>
      <c r="S8" s="348">
        <f>RunTime!AW8/RunTime!S8</f>
        <v>1.6585028865542282</v>
      </c>
      <c r="T8" s="348">
        <f>RunTime!AW8/RunTime!T8</f>
        <v>1.3630132314827443</v>
      </c>
      <c r="U8" s="348">
        <f>RunTime!AW8/RunTime!U8</f>
        <v>1.9797191130256697</v>
      </c>
      <c r="V8" s="348">
        <f>RunTime!$AW8/RunTime!V8</f>
        <v>1.9623963109446638</v>
      </c>
      <c r="W8" s="348">
        <f>RunTime!AW8/RunTime!W8</f>
        <v>1.7732787173292333</v>
      </c>
      <c r="X8" s="348">
        <f>RunTime!AW8/RunTime!X8</f>
        <v>1.386935175768903</v>
      </c>
      <c r="Y8" s="348">
        <f>RunTime!AW8/RunTime!Y8</f>
        <v>1.0007588363154616</v>
      </c>
      <c r="Z8" s="348">
        <f>RunTime!AW8/RunTime!Z8</f>
        <v>1.0203451340317502</v>
      </c>
      <c r="AA8" s="349">
        <f>RunTime!AW8/RunTime!AA8</f>
        <v>0.5436271951158419</v>
      </c>
      <c r="AB8" s="349">
        <f>RunTime!AW8/RunTime!AB8</f>
        <v>0.49451653162264503</v>
      </c>
      <c r="AC8" s="350">
        <f>RunTime!AW8/RunTime!AC8</f>
        <v>1.4837829791300639</v>
      </c>
      <c r="AD8" s="350">
        <f>RunTime!AW8/RunTime!AD8</f>
        <v>1.6671301634393965</v>
      </c>
      <c r="AE8" s="350">
        <f>RunTime!AW8/RunTime!AE8</f>
        <v>1.2963662673073884</v>
      </c>
      <c r="AF8" s="351">
        <f>RunTime!AW8/RunTime!AF8</f>
        <v>0.60573339183294239</v>
      </c>
      <c r="AG8" s="351">
        <f>RunTime!AW8/RunTime!AG8</f>
        <v>0.59405417384793602</v>
      </c>
      <c r="AH8" s="351">
        <f>RunTime!AW8/RunTime!AH8</f>
        <v>0.51193648382953594</v>
      </c>
      <c r="AI8" s="352">
        <f>RunTime!AW8/RunTime!AI8</f>
        <v>2.8013735989207729</v>
      </c>
      <c r="AJ8" s="352">
        <f>RunTime!$AW8/RunTime!AJ8</f>
        <v>2.7296872760123225</v>
      </c>
      <c r="AK8" s="352">
        <f>RunTime!AW8/RunTime!AK8</f>
        <v>2.3151538821521473</v>
      </c>
      <c r="AL8" s="352">
        <f>RunTime!AW8/RunTime!AL8</f>
        <v>2.0108696085326998</v>
      </c>
      <c r="AM8" s="352">
        <f>RunTime!AW8/RunTime!AM8</f>
        <v>1.1742115918253371</v>
      </c>
      <c r="AN8" s="352">
        <f>RunTime!AW8/RunTime!AN8</f>
        <v>1.8615539061159816</v>
      </c>
      <c r="AO8" s="352">
        <f>RunTime!AW8/RunTime!AO8</f>
        <v>1.9275873100761127</v>
      </c>
      <c r="AP8" s="352">
        <f>RunTime!AW8/RunTime!AP8</f>
        <v>1.6277225016047918</v>
      </c>
      <c r="AQ8" s="352">
        <f>RunTime!AW8/RunTime!AQ8</f>
        <v>1.0713661277018569</v>
      </c>
      <c r="AR8" s="352">
        <f>RunTime!AW8/RunTime!AR8</f>
        <v>2.1340532362326101</v>
      </c>
      <c r="AS8" s="352">
        <f>RunTime!$AW8/RunTime!AS8</f>
        <v>2.0290790486894248</v>
      </c>
      <c r="AT8" s="352">
        <f>RunTime!AW8/RunTime!AT8</f>
        <v>1.005203472534171</v>
      </c>
      <c r="AU8" s="352">
        <f>RunTime!AW8/RunTime!AU8</f>
        <v>1.0062628622364735</v>
      </c>
      <c r="BO8" s="7" t="e">
        <f>RunTime!AW8/RunTime!BO8</f>
        <v>#DIV/0!</v>
      </c>
      <c r="BP8" s="7" t="e">
        <f>RunTime!AW8/RunTime!BP8</f>
        <v>#DIV/0!</v>
      </c>
    </row>
    <row r="9" spans="1:68">
      <c r="A9" s="14" t="s">
        <v>234</v>
      </c>
      <c r="B9" s="14" t="str">
        <f>RunTime!B9</f>
        <v>JN</v>
      </c>
      <c r="C9" s="15">
        <f>RunTime!AW9/RunTime!C9</f>
        <v>0.82746734866880278</v>
      </c>
      <c r="D9" s="15">
        <f>RunTime!AW9/RunTime!D9</f>
        <v>1.2956915946724263</v>
      </c>
      <c r="E9" s="346">
        <f>RunTime!AW9/RunTime!E9</f>
        <v>1.9688927330908295</v>
      </c>
      <c r="F9" s="347">
        <f>RunTime!AW9/RunTime!F9</f>
        <v>1.7804533453697806</v>
      </c>
      <c r="G9" s="348">
        <f>RunTime!AW9/RunTime!G9</f>
        <v>2.4537672983843479</v>
      </c>
      <c r="H9" s="348">
        <f>RunTime!$AW9/RunTime!H9</f>
        <v>2.3678910926912704</v>
      </c>
      <c r="I9" s="348">
        <f>RunTime!AW9/RunTime!I9</f>
        <v>1.9345150519647163</v>
      </c>
      <c r="J9" s="348">
        <f>RunTime!AW9/RunTime!J9</f>
        <v>1.5184190127662269</v>
      </c>
      <c r="K9" s="348">
        <f>RunTime!AW9/RunTime!K9</f>
        <v>2.4761972327563226</v>
      </c>
      <c r="L9" s="348">
        <f>RunTime!$AW9/RunTime!L9</f>
        <v>2.3684753820592546</v>
      </c>
      <c r="M9" s="348">
        <f>RunTime!AW9/RunTime!M9</f>
        <v>2.4491966556378699</v>
      </c>
      <c r="N9" s="348">
        <f>RunTime!$AW9/RunTime!N9</f>
        <v>2.2988910887927321</v>
      </c>
      <c r="O9" s="348">
        <f>RunTime!AW9/RunTime!O9</f>
        <v>1.9094999370030703</v>
      </c>
      <c r="P9" s="348">
        <f>RunTime!AW9/RunTime!P9</f>
        <v>1.5056129545002979</v>
      </c>
      <c r="Q9" s="348">
        <f>RunTime!AW9/RunTime!Q9</f>
        <v>2.6339309398582209</v>
      </c>
      <c r="R9" s="348">
        <f>RunTime!AW9/RunTime!R9</f>
        <v>2.5172828281945256</v>
      </c>
      <c r="S9" s="348">
        <f>RunTime!AW9/RunTime!S9</f>
        <v>2.2428633740176185</v>
      </c>
      <c r="T9" s="348">
        <f>RunTime!AW9/RunTime!T9</f>
        <v>1.5686530332084025</v>
      </c>
      <c r="U9" s="348">
        <f>RunTime!AW9/RunTime!U9</f>
        <v>2.5678125557339042</v>
      </c>
      <c r="V9" s="348">
        <f>RunTime!$AW9/RunTime!V9</f>
        <v>2.361792785551418</v>
      </c>
      <c r="W9" s="348">
        <f>RunTime!AW9/RunTime!W9</f>
        <v>2.1496521193842661</v>
      </c>
      <c r="X9" s="348">
        <f>RunTime!AW9/RunTime!X9</f>
        <v>1.4979140331986038</v>
      </c>
      <c r="Y9" s="348">
        <f>RunTime!AW9/RunTime!Y9</f>
        <v>3.8888596277989356</v>
      </c>
      <c r="Z9" s="348">
        <f>RunTime!AW9/RunTime!Z9</f>
        <v>3.5482040539707969</v>
      </c>
      <c r="AA9" s="349">
        <f>RunTime!AW9/RunTime!AA9</f>
        <v>0.52665323001007747</v>
      </c>
      <c r="AB9" s="349">
        <f>RunTime!AW9/RunTime!AB9</f>
        <v>0.76752458199284057</v>
      </c>
      <c r="AC9" s="350">
        <f>RunTime!AW9/RunTime!AC9</f>
        <v>2.4881147824283687</v>
      </c>
      <c r="AD9" s="350">
        <f>RunTime!AW9/RunTime!AD9</f>
        <v>2.0507680912736004</v>
      </c>
      <c r="AE9" s="350">
        <f>RunTime!AW9/RunTime!AE9</f>
        <v>1.4673364145472705</v>
      </c>
      <c r="AF9" s="351">
        <f>RunTime!AW9/RunTime!AF9</f>
        <v>0.54286481849802526</v>
      </c>
      <c r="AG9" s="351">
        <f>RunTime!AW9/RunTime!AG9</f>
        <v>0.56753893577518755</v>
      </c>
      <c r="AH9" s="351">
        <f>RunTime!AW9/RunTime!AH9</f>
        <v>0.81497325446466473</v>
      </c>
      <c r="AI9" s="352">
        <f>RunTime!AW9/RunTime!AI9</f>
        <v>2.5986796982167353</v>
      </c>
      <c r="AJ9" s="352">
        <f>RunTime!$AW9/RunTime!AJ9</f>
        <v>2.5982576290762096</v>
      </c>
      <c r="AK9" s="352">
        <f>RunTime!AW9/RunTime!AK9</f>
        <v>2.1436031623142662</v>
      </c>
      <c r="AL9" s="352">
        <f>RunTime!AW9/RunTime!AL9</f>
        <v>1.8831386679920477</v>
      </c>
      <c r="AM9" s="352">
        <f>RunTime!AW9/RunTime!AM9</f>
        <v>1.1177403327355584</v>
      </c>
      <c r="AN9" s="352">
        <f>RunTime!AW9/RunTime!AN9</f>
        <v>2.8405723473937576</v>
      </c>
      <c r="AO9" s="352">
        <f>RunTime!AW9/RunTime!AO9</f>
        <v>2.7563631316467085</v>
      </c>
      <c r="AP9" s="352">
        <f>RunTime!AW9/RunTime!AP9</f>
        <v>2.1087071143495297</v>
      </c>
      <c r="AQ9" s="352">
        <f>RunTime!AW9/RunTime!AQ9</f>
        <v>1.185232062300372</v>
      </c>
      <c r="AR9" s="352">
        <f>RunTime!AW9/RunTime!AR9</f>
        <v>2.7875556631171348</v>
      </c>
      <c r="AS9" s="352">
        <f>RunTime!$AW9/RunTime!AS9</f>
        <v>2.6944623791745035</v>
      </c>
      <c r="AT9" s="352">
        <f>RunTime!AW9/RunTime!AT9</f>
        <v>4.1161053775122216</v>
      </c>
      <c r="AU9" s="352">
        <f>RunTime!AW9/RunTime!AU9</f>
        <v>3.8930131004366815</v>
      </c>
      <c r="BO9" s="7" t="e">
        <f>RunTime!AW9/RunTime!BO9</f>
        <v>#DIV/0!</v>
      </c>
      <c r="BP9" s="7" t="e">
        <f>RunTime!AW9/RunTime!BP9</f>
        <v>#DIV/0!</v>
      </c>
    </row>
    <row r="10" spans="1:68">
      <c r="A10" s="14" t="s">
        <v>235</v>
      </c>
      <c r="B10" s="14" t="str">
        <f>RunTime!B10</f>
        <v>JN</v>
      </c>
      <c r="C10" s="15">
        <f>RunTime!AW10/RunTime!C10</f>
        <v>0.75983833894158603</v>
      </c>
      <c r="D10" s="15">
        <f>RunTime!AW10/RunTime!D10</f>
        <v>0.77463103128525812</v>
      </c>
      <c r="E10" s="346">
        <f>RunTime!AW10/RunTime!E10</f>
        <v>1.9876812358615514</v>
      </c>
      <c r="F10" s="347">
        <f>RunTime!AW10/RunTime!F10</f>
        <v>2.0865077021506964</v>
      </c>
      <c r="G10" s="348">
        <f>RunTime!AW10/RunTime!G10</f>
        <v>3.0579187478587011</v>
      </c>
      <c r="H10" s="348">
        <f>RunTime!$AW10/RunTime!H10</f>
        <v>2.8527714694255191</v>
      </c>
      <c r="I10" s="348">
        <f>RunTime!AW10/RunTime!I10</f>
        <v>2.3134208228746043</v>
      </c>
      <c r="J10" s="348">
        <f>RunTime!AW10/RunTime!J10</f>
        <v>1.7391701193748206</v>
      </c>
      <c r="K10" s="348">
        <f>RunTime!AW10/RunTime!K10</f>
        <v>3.0545588818040992</v>
      </c>
      <c r="L10" s="348">
        <f>RunTime!$AW10/RunTime!L10</f>
        <v>2.8168061922795826</v>
      </c>
      <c r="M10" s="348">
        <f>RunTime!AW10/RunTime!M10</f>
        <v>3.0451794788917024</v>
      </c>
      <c r="N10" s="348">
        <f>RunTime!$AW10/RunTime!N10</f>
        <v>2.8220561805231976</v>
      </c>
      <c r="O10" s="348">
        <f>RunTime!AW10/RunTime!O10</f>
        <v>2.2874581849573756</v>
      </c>
      <c r="P10" s="348">
        <f>RunTime!AW10/RunTime!P10</f>
        <v>1.7194030153403157</v>
      </c>
      <c r="Q10" s="348">
        <f>RunTime!AW10/RunTime!Q10</f>
        <v>2.9115960442277316</v>
      </c>
      <c r="R10" s="348">
        <f>RunTime!AW10/RunTime!R10</f>
        <v>2.6635515486586665</v>
      </c>
      <c r="S10" s="348">
        <f>RunTime!AW10/RunTime!S10</f>
        <v>2.4249006205851233</v>
      </c>
      <c r="T10" s="348">
        <f>RunTime!AW10/RunTime!T10</f>
        <v>1.658886595517818</v>
      </c>
      <c r="U10" s="348">
        <f>RunTime!AW10/RunTime!U10</f>
        <v>2.537224333463</v>
      </c>
      <c r="V10" s="348">
        <f>RunTime!$AW10/RunTime!V10</f>
        <v>2.3377538219765372</v>
      </c>
      <c r="W10" s="348">
        <f>RunTime!AW10/RunTime!W10</f>
        <v>2.0917321426368827</v>
      </c>
      <c r="X10" s="348">
        <f>RunTime!AW10/RunTime!X10</f>
        <v>1.4114156353255485</v>
      </c>
      <c r="Y10" s="348">
        <f>RunTime!AW10/RunTime!Y10</f>
        <v>2.3488926132664791</v>
      </c>
      <c r="Z10" s="348">
        <f>RunTime!AW10/RunTime!Z10</f>
        <v>2.0971643396856412</v>
      </c>
      <c r="AA10" s="349">
        <f>RunTime!AW10/RunTime!AA10</f>
        <v>0.52727425362692848</v>
      </c>
      <c r="AB10" s="349">
        <f>RunTime!AW10/RunTime!AB10</f>
        <v>0.43196395184749331</v>
      </c>
      <c r="AC10" s="350">
        <f>RunTime!AW10/RunTime!AC10</f>
        <v>2.5546918545969475</v>
      </c>
      <c r="AD10" s="350">
        <f>RunTime!AW10/RunTime!AD10</f>
        <v>1.9984326757642179</v>
      </c>
      <c r="AE10" s="350">
        <f>RunTime!AW10/RunTime!AE10</f>
        <v>1.4256183062360239</v>
      </c>
      <c r="AF10" s="351">
        <f>RunTime!AW10/RunTime!AF10</f>
        <v>0.62583218930369189</v>
      </c>
      <c r="AG10" s="351">
        <f>RunTime!AW10/RunTime!AG10</f>
        <v>0.62540290162930834</v>
      </c>
      <c r="AH10" s="351">
        <f>RunTime!AW10/RunTime!AH10</f>
        <v>0.45684336998863162</v>
      </c>
      <c r="AI10" s="352">
        <f>RunTime!AW10/RunTime!AI10</f>
        <v>3.5175897116780748</v>
      </c>
      <c r="AJ10" s="352">
        <f>RunTime!$AW10/RunTime!AJ10</f>
        <v>3.3527678924476074</v>
      </c>
      <c r="AK10" s="352">
        <f>RunTime!AW10/RunTime!AK10</f>
        <v>2.6301724672746447</v>
      </c>
      <c r="AL10" s="352">
        <f>RunTime!AW10/RunTime!AL10</f>
        <v>2.2620114712551684</v>
      </c>
      <c r="AM10" s="352">
        <f>RunTime!AW10/RunTime!AM10</f>
        <v>1.2136043224675277</v>
      </c>
      <c r="AN10" s="352">
        <f>RunTime!AW10/RunTime!AN10</f>
        <v>3.4451283926539902</v>
      </c>
      <c r="AO10" s="352">
        <f>RunTime!AW10/RunTime!AO10</f>
        <v>3.2293527317045299</v>
      </c>
      <c r="AP10" s="352">
        <f>RunTime!AW10/RunTime!AP10</f>
        <v>2.3142416550670051</v>
      </c>
      <c r="AQ10" s="352">
        <f>RunTime!AW10/RunTime!AQ10</f>
        <v>1.1968171071668019</v>
      </c>
      <c r="AR10" s="352">
        <f>RunTime!AW10/RunTime!AR10</f>
        <v>3.0326001430615164</v>
      </c>
      <c r="AS10" s="352">
        <f>RunTime!$AW10/RunTime!AS10</f>
        <v>2.8907507159416337</v>
      </c>
      <c r="AT10" s="352">
        <f>RunTime!AW10/RunTime!AT10</f>
        <v>2.7541779676156755</v>
      </c>
      <c r="AU10" s="352">
        <f>RunTime!AW10/RunTime!AU10</f>
        <v>2.5705299217849995</v>
      </c>
      <c r="BO10" s="7" t="e">
        <f>RunTime!AW10/RunTime!BO10</f>
        <v>#DIV/0!</v>
      </c>
      <c r="BP10" s="7" t="e">
        <f>RunTime!AW10/RunTime!BP10</f>
        <v>#DIV/0!</v>
      </c>
    </row>
    <row r="11" spans="1:68">
      <c r="A11" s="14" t="s">
        <v>213</v>
      </c>
      <c r="B11" s="14" t="str">
        <f>RunTime!B11</f>
        <v>JS</v>
      </c>
      <c r="C11" s="15">
        <f>RunTime!AW11/RunTime!C11</f>
        <v>0.72912588211813678</v>
      </c>
      <c r="D11" s="15">
        <f>RunTime!AW11/RunTime!D11</f>
        <v>0.6543786351826586</v>
      </c>
      <c r="E11" s="346">
        <f>RunTime!AW11/RunTime!E11</f>
        <v>1.91828251942075</v>
      </c>
      <c r="F11" s="347">
        <f>RunTime!AW11/RunTime!F11</f>
        <v>2.6899437331854745</v>
      </c>
      <c r="G11" s="348">
        <f>RunTime!AW11/RunTime!G11</f>
        <v>5.9133091777026134</v>
      </c>
      <c r="H11" s="348">
        <f>RunTime!$AW11/RunTime!H11</f>
        <v>5.7306652917203138</v>
      </c>
      <c r="I11" s="348">
        <f>RunTime!AW11/RunTime!I11</f>
        <v>4.9327470849686863</v>
      </c>
      <c r="J11" s="348">
        <f>RunTime!AW11/RunTime!J11</f>
        <v>3.9371243187668705</v>
      </c>
      <c r="K11" s="348">
        <f>RunTime!AW11/RunTime!K11</f>
        <v>4.8154894604389433</v>
      </c>
      <c r="L11" s="348">
        <f>RunTime!$AW11/RunTime!L11</f>
        <v>4.4962109077580266</v>
      </c>
      <c r="M11" s="348">
        <f>RunTime!AW11/RunTime!M11</f>
        <v>3.8743116603990142</v>
      </c>
      <c r="N11" s="348">
        <f>RunTime!$AW11/RunTime!N11</f>
        <v>3.725275206875819</v>
      </c>
      <c r="O11" s="348">
        <f>RunTime!AW11/RunTime!O11</f>
        <v>3.0134842019379691</v>
      </c>
      <c r="P11" s="348">
        <f>RunTime!AW11/RunTime!P11</f>
        <v>2.295114927885328</v>
      </c>
      <c r="Q11" s="348">
        <f>RunTime!AW11/RunTime!Q11</f>
        <v>2.8974639606191408</v>
      </c>
      <c r="R11" s="348">
        <f>RunTime!AW11/RunTime!R11</f>
        <v>2.7631938721315743</v>
      </c>
      <c r="S11" s="348">
        <f>RunTime!AW11/RunTime!S11</f>
        <v>2.5164480377604006</v>
      </c>
      <c r="T11" s="348">
        <f>RunTime!AW11/RunTime!T11</f>
        <v>1.7880868026112833</v>
      </c>
      <c r="U11" s="348">
        <f>RunTime!AW11/RunTime!U11</f>
        <v>2.4149475006802548</v>
      </c>
      <c r="V11" s="348">
        <f>RunTime!$AW11/RunTime!V11</f>
        <v>2.2141624432898381</v>
      </c>
      <c r="W11" s="348">
        <f>RunTime!AW11/RunTime!W11</f>
        <v>2.0064640813444274</v>
      </c>
      <c r="X11" s="348">
        <f>RunTime!AW11/RunTime!X11</f>
        <v>1.3683918035440821</v>
      </c>
      <c r="Y11" s="348">
        <f>RunTime!AW11/RunTime!Y11</f>
        <v>2.0318253191251539</v>
      </c>
      <c r="Z11" s="348">
        <f>RunTime!AW11/RunTime!Z11</f>
        <v>1.8758818139319757</v>
      </c>
      <c r="AA11" s="349">
        <f>RunTime!AW11/RunTime!AA11</f>
        <v>0.52919247458403484</v>
      </c>
      <c r="AB11" s="349">
        <f>RunTime!AW11/RunTime!AB11</f>
        <v>0.36605018483416102</v>
      </c>
      <c r="AC11" s="350">
        <f>RunTime!AW11/RunTime!AC11</f>
        <v>2.2109357140763781</v>
      </c>
      <c r="AD11" s="350">
        <f>RunTime!AW11/RunTime!AD11</f>
        <v>1.9481790537923214</v>
      </c>
      <c r="AE11" s="350">
        <f>RunTime!AW11/RunTime!AE11</f>
        <v>1.564910707618012</v>
      </c>
      <c r="AF11" s="351">
        <f>RunTime!AW11/RunTime!AF11</f>
        <v>0.9602155858206578</v>
      </c>
      <c r="AG11" s="351">
        <f>RunTime!AW11/RunTime!AG11</f>
        <v>0.69822501294606043</v>
      </c>
      <c r="AH11" s="351">
        <f>RunTime!AW11/RunTime!AH11</f>
        <v>0.39981486405896988</v>
      </c>
      <c r="AI11" s="352">
        <f>RunTime!AW11/RunTime!AI11</f>
        <v>4.5972054851285726</v>
      </c>
      <c r="AJ11" s="352">
        <f>RunTime!$AW11/RunTime!AJ11</f>
        <v>4.5025843533222805</v>
      </c>
      <c r="AK11" s="352">
        <f>RunTime!AW11/RunTime!AK11</f>
        <v>3.6837142898997266</v>
      </c>
      <c r="AL11" s="352">
        <f>RunTime!AW11/RunTime!AL11</f>
        <v>3.1852481477454679</v>
      </c>
      <c r="AM11" s="352">
        <f>RunTime!AW11/RunTime!AM11</f>
        <v>1.7016270372504854</v>
      </c>
      <c r="AN11" s="352">
        <f>RunTime!AW11/RunTime!AN11</f>
        <v>3.2961762010405491</v>
      </c>
      <c r="AO11" s="352">
        <f>RunTime!AW11/RunTime!AO11</f>
        <v>3.2503646136280455</v>
      </c>
      <c r="AP11" s="352">
        <f>RunTime!AW11/RunTime!AP11</f>
        <v>2.4457875122387702</v>
      </c>
      <c r="AQ11" s="352">
        <f>RunTime!AW11/RunTime!AQ11</f>
        <v>1.4472753756229602</v>
      </c>
      <c r="AR11" s="352">
        <f>RunTime!AW11/RunTime!AR11</f>
        <v>2.8460156751046979</v>
      </c>
      <c r="AS11" s="352">
        <f>RunTime!$AW11/RunTime!AS11</f>
        <v>2.6836207518401776</v>
      </c>
      <c r="AT11" s="352">
        <f>RunTime!AW11/RunTime!AT11</f>
        <v>2.2943191987451685</v>
      </c>
      <c r="AU11" s="352">
        <f>RunTime!AW11/RunTime!AU11</f>
        <v>2.1845594681605038</v>
      </c>
      <c r="BO11" s="7" t="e">
        <f>RunTime!AW11/RunTime!BO11</f>
        <v>#DIV/0!</v>
      </c>
      <c r="BP11" s="7" t="e">
        <f>RunTime!AW11/RunTime!BP11</f>
        <v>#DIV/0!</v>
      </c>
    </row>
    <row r="12" spans="1:68">
      <c r="A12" s="14" t="s">
        <v>214</v>
      </c>
      <c r="B12" s="14" t="str">
        <f>RunTime!B12</f>
        <v>JN</v>
      </c>
      <c r="C12" s="15">
        <f>RunTime!AW12/RunTime!C12</f>
        <v>0.80132860064135347</v>
      </c>
      <c r="D12" s="15">
        <f>RunTime!AW12/RunTime!D12</f>
        <v>0.82128631224211524</v>
      </c>
      <c r="E12" s="346">
        <f>RunTime!AW12/RunTime!E12</f>
        <v>2.1321199474457067</v>
      </c>
      <c r="F12" s="347">
        <f>RunTime!AW12/RunTime!F12</f>
        <v>1.951273853814488</v>
      </c>
      <c r="G12" s="348">
        <f>RunTime!AW12/RunTime!G12</f>
        <v>2.660985396531435</v>
      </c>
      <c r="H12" s="348">
        <f>RunTime!$AW12/RunTime!H12</f>
        <v>2.560182263632651</v>
      </c>
      <c r="I12" s="348">
        <f>RunTime!AW12/RunTime!I12</f>
        <v>2.091356358784644</v>
      </c>
      <c r="J12" s="348">
        <f>RunTime!AW12/RunTime!J12</f>
        <v>1.6353187352547154</v>
      </c>
      <c r="K12" s="348">
        <f>RunTime!AW12/RunTime!K12</f>
        <v>2.5321248279027073</v>
      </c>
      <c r="L12" s="348">
        <f>RunTime!$AW12/RunTime!L12</f>
        <v>2.3860491264487109</v>
      </c>
      <c r="M12" s="348">
        <f>RunTime!AW12/RunTime!M12</f>
        <v>2.4149990370642715</v>
      </c>
      <c r="N12" s="348">
        <f>RunTime!$AW12/RunTime!N12</f>
        <v>2.300798972511342</v>
      </c>
      <c r="O12" s="348">
        <f>RunTime!AW12/RunTime!O12</f>
        <v>1.8884941334319079</v>
      </c>
      <c r="P12" s="348">
        <f>RunTime!AW12/RunTime!P12</f>
        <v>1.5013605442176869</v>
      </c>
      <c r="Q12" s="348">
        <f>RunTime!AW12/RunTime!Q12</f>
        <v>2.9057825995365492</v>
      </c>
      <c r="R12" s="348">
        <f>RunTime!AW12/RunTime!R12</f>
        <v>2.7398450690237359</v>
      </c>
      <c r="S12" s="348">
        <f>RunTime!AW12/RunTime!S12</f>
        <v>2.4679733767511758</v>
      </c>
      <c r="T12" s="348">
        <f>RunTime!AW12/RunTime!T12</f>
        <v>1.7223026882593113</v>
      </c>
      <c r="U12" s="348">
        <f>RunTime!AW12/RunTime!U12</f>
        <v>2.4554087971945813</v>
      </c>
      <c r="V12" s="348">
        <f>RunTime!$AW12/RunTime!V12</f>
        <v>2.2390633877120361</v>
      </c>
      <c r="W12" s="348">
        <f>RunTime!AW12/RunTime!W12</f>
        <v>2.0542309525227851</v>
      </c>
      <c r="X12" s="348">
        <f>RunTime!AW12/RunTime!X12</f>
        <v>1.3875057838936165</v>
      </c>
      <c r="Y12" s="348">
        <f>RunTime!AW12/RunTime!Y12</f>
        <v>2.3401051827975228</v>
      </c>
      <c r="Z12" s="348">
        <f>RunTime!AW12/RunTime!Z12</f>
        <v>2.2137297384047501</v>
      </c>
      <c r="AA12" s="349">
        <f>RunTime!AW12/RunTime!AA12</f>
        <v>0.51835157154238121</v>
      </c>
      <c r="AB12" s="349">
        <f>RunTime!AW12/RunTime!AB12</f>
        <v>0.42865555593537419</v>
      </c>
      <c r="AC12" s="350">
        <f>RunTime!AW12/RunTime!AC12</f>
        <v>2.7303002711743627</v>
      </c>
      <c r="AD12" s="350">
        <f>RunTime!AW12/RunTime!AD12</f>
        <v>1.8906943911398648</v>
      </c>
      <c r="AE12" s="350">
        <f>RunTime!AW12/RunTime!AE12</f>
        <v>1.5347534380702299</v>
      </c>
      <c r="AF12" s="351">
        <f>RunTime!AW12/RunTime!AF12</f>
        <v>0.56019095734527857</v>
      </c>
      <c r="AG12" s="351">
        <f>RunTime!AW12/RunTime!AG12</f>
        <v>0.60367577550591689</v>
      </c>
      <c r="AH12" s="351">
        <f>RunTime!AW12/RunTime!AH12</f>
        <v>0.45711752912130699</v>
      </c>
      <c r="AI12" s="352">
        <f>RunTime!AW12/RunTime!AI12</f>
        <v>2.8259511175759555</v>
      </c>
      <c r="AJ12" s="352">
        <f>RunTime!$AW12/RunTime!AJ12</f>
        <v>2.7156793258913625</v>
      </c>
      <c r="AK12" s="352">
        <f>RunTime!AW12/RunTime!AK12</f>
        <v>2.1982772359278382</v>
      </c>
      <c r="AL12" s="352">
        <f>RunTime!AW12/RunTime!AL12</f>
        <v>1.8520818507727215</v>
      </c>
      <c r="AM12" s="352">
        <f>RunTime!AW12/RunTime!AM12</f>
        <v>1.060396983418024</v>
      </c>
      <c r="AN12" s="352">
        <f>RunTime!AW12/RunTime!AN12</f>
        <v>3.4384659487486284</v>
      </c>
      <c r="AO12" s="352">
        <f>RunTime!AW12/RunTime!AO12</f>
        <v>3.2260044903877629</v>
      </c>
      <c r="AP12" s="352">
        <f>RunTime!AW12/RunTime!AP12</f>
        <v>2.1385327359265744</v>
      </c>
      <c r="AQ12" s="352">
        <f>RunTime!AW12/RunTime!AQ12</f>
        <v>1.1431347687003794</v>
      </c>
      <c r="AR12" s="352">
        <f>RunTime!AW12/RunTime!AR12</f>
        <v>3.0255423219495068</v>
      </c>
      <c r="AS12" s="352">
        <f>RunTime!$AW12/RunTime!AS12</f>
        <v>2.8183870704098726</v>
      </c>
      <c r="AT12" s="352">
        <f>RunTime!AW12/RunTime!AT12</f>
        <v>2.8723215959019632</v>
      </c>
      <c r="AU12" s="352">
        <f>RunTime!AW12/RunTime!AU12</f>
        <v>2.6789702654936005</v>
      </c>
      <c r="BO12" s="7" t="e">
        <f>RunTime!AW12/RunTime!BO12</f>
        <v>#DIV/0!</v>
      </c>
      <c r="BP12" s="7" t="e">
        <f>RunTime!AW12/RunTime!BP12</f>
        <v>#DIV/0!</v>
      </c>
    </row>
    <row r="13" spans="1:68">
      <c r="A13" s="14" t="s">
        <v>389</v>
      </c>
      <c r="B13" s="14" t="str">
        <f>RunTime!B13</f>
        <v>JS</v>
      </c>
      <c r="C13" s="15">
        <f>RunTime!AW13/RunTime!C13</f>
        <v>0.73509034743463408</v>
      </c>
      <c r="D13" s="15">
        <f>RunTime!AW13/RunTime!D13</f>
        <v>0.65749730404435802</v>
      </c>
      <c r="E13" s="346">
        <f>RunTime!AW13/RunTime!E13</f>
        <v>2.3547686674735582</v>
      </c>
      <c r="F13" s="347">
        <f>RunTime!AW13/RunTime!F13</f>
        <v>3.9529118680062081</v>
      </c>
      <c r="G13" s="348">
        <f>RunTime!AW13/RunTime!G13</f>
        <v>6.9431512499551671</v>
      </c>
      <c r="H13" s="348">
        <f>RunTime!$AW13/RunTime!H13</f>
        <v>6.5789393192747543</v>
      </c>
      <c r="I13" s="348">
        <f>RunTime!AW13/RunTime!I13</f>
        <v>5.3646856683617621</v>
      </c>
      <c r="J13" s="348">
        <f>RunTime!AW13/RunTime!J13</f>
        <v>4.1387552647895154</v>
      </c>
      <c r="K13" s="348">
        <f>RunTime!AW13/RunTime!K13</f>
        <v>5.4119291575224704</v>
      </c>
      <c r="L13" s="348">
        <f>RunTime!$AW13/RunTime!L13</f>
        <v>5.2689711486118673</v>
      </c>
      <c r="M13" s="348">
        <f>RunTime!AW13/RunTime!M13</f>
        <v>3.8714851405943764</v>
      </c>
      <c r="N13" s="348">
        <f>RunTime!$AW13/RunTime!N13</f>
        <v>3.6309446773391856</v>
      </c>
      <c r="O13" s="348">
        <f>RunTime!AW13/RunTime!O13</f>
        <v>2.9548864720473191</v>
      </c>
      <c r="P13" s="348">
        <f>RunTime!AW13/RunTime!P13</f>
        <v>2.2049696162016552</v>
      </c>
      <c r="Q13" s="348">
        <f>RunTime!AW13/RunTime!Q13</f>
        <v>3.161193396149387</v>
      </c>
      <c r="R13" s="348">
        <f>RunTime!AW13/RunTime!R13</f>
        <v>2.9503604468626645</v>
      </c>
      <c r="S13" s="348">
        <f>RunTime!AW13/RunTime!S13</f>
        <v>2.689591452528326</v>
      </c>
      <c r="T13" s="348">
        <f>RunTime!AW13/RunTime!T13</f>
        <v>1.7967764540995095</v>
      </c>
      <c r="U13" s="348">
        <f>RunTime!AW13/RunTime!U13</f>
        <v>2.1225631016863664</v>
      </c>
      <c r="V13" s="348">
        <f>RunTime!$AW13/RunTime!V13</f>
        <v>1.9161791635733729</v>
      </c>
      <c r="W13" s="348">
        <f>RunTime!AW13/RunTime!W13</f>
        <v>1.7367767056490866</v>
      </c>
      <c r="X13" s="348">
        <f>RunTime!AW13/RunTime!X13</f>
        <v>1.1568149969672614</v>
      </c>
      <c r="Y13" s="348">
        <f>RunTime!AW13/RunTime!Y13</f>
        <v>1.7255912214863216</v>
      </c>
      <c r="Z13" s="348">
        <f>RunTime!AW13/RunTime!Z13</f>
        <v>1.5560253359912548</v>
      </c>
      <c r="AA13" s="349">
        <f>RunTime!AW13/RunTime!AA13</f>
        <v>0.49844158151474938</v>
      </c>
      <c r="AB13" s="349">
        <f>RunTime!AW13/RunTime!AB13</f>
        <v>0.31154413764578837</v>
      </c>
      <c r="AC13" s="350">
        <f>RunTime!AW13/RunTime!AC13</f>
        <v>3.1501590685337222</v>
      </c>
      <c r="AD13" s="350">
        <f>RunTime!AW13/RunTime!AD13</f>
        <v>2.1124757877506481</v>
      </c>
      <c r="AE13" s="350">
        <f>RunTime!AW13/RunTime!AE13</f>
        <v>1.6571389438181086</v>
      </c>
      <c r="AF13" s="351">
        <f>RunTime!AW13/RunTime!AF13</f>
        <v>0.9744608128141431</v>
      </c>
      <c r="AG13" s="351">
        <f>RunTime!AW13/RunTime!AG13</f>
        <v>0.61949610058787197</v>
      </c>
      <c r="AH13" s="351">
        <f>RunTime!AW13/RunTime!AH13</f>
        <v>0.32586407881391954</v>
      </c>
      <c r="AI13" s="352">
        <f>RunTime!AW13/RunTime!AI13</f>
        <v>4.7915743617034439</v>
      </c>
      <c r="AJ13" s="352">
        <f>RunTime!$AW13/RunTime!AJ13</f>
        <v>4.6187175663584847</v>
      </c>
      <c r="AK13" s="352">
        <f>RunTime!AW13/RunTime!AK13</f>
        <v>3.6307403760491397</v>
      </c>
      <c r="AL13" s="352">
        <f>RunTime!AW13/RunTime!AL13</f>
        <v>3.0813138186535509</v>
      </c>
      <c r="AM13" s="352">
        <f>RunTime!AW13/RunTime!AM13</f>
        <v>1.6438828454725329</v>
      </c>
      <c r="AN13" s="352">
        <f>RunTime!AW13/RunTime!AN13</f>
        <v>3.8480131989583959</v>
      </c>
      <c r="AO13" s="352">
        <f>RunTime!AW13/RunTime!AO13</f>
        <v>3.7732340558241075</v>
      </c>
      <c r="AP13" s="352">
        <f>RunTime!AW13/RunTime!AP13</f>
        <v>2.6169101097014473</v>
      </c>
      <c r="AQ13" s="352">
        <f>RunTime!AW13/RunTime!AQ13</f>
        <v>1.331645691526135</v>
      </c>
      <c r="AR13" s="352">
        <f>RunTime!AW13/RunTime!AR13</f>
        <v>2.662824286775427</v>
      </c>
      <c r="AS13" s="352">
        <f>RunTime!$AW13/RunTime!AS13</f>
        <v>2.4907296612241221</v>
      </c>
      <c r="AT13" s="352">
        <f>RunTime!AW13/RunTime!AT13</f>
        <v>2.1637251724099387</v>
      </c>
      <c r="AU13" s="352">
        <f>RunTime!AW13/RunTime!AU13</f>
        <v>1.9743695657716924</v>
      </c>
      <c r="BO13" s="7" t="e">
        <f>RunTime!AW13/RunTime!BO13</f>
        <v>#DIV/0!</v>
      </c>
      <c r="BP13" s="7" t="e">
        <f>RunTime!AW13/RunTime!BP13</f>
        <v>#DIV/0!</v>
      </c>
    </row>
    <row r="14" spans="1:68">
      <c r="A14" s="14" t="s">
        <v>390</v>
      </c>
      <c r="B14" s="14" t="str">
        <f>RunTime!B14</f>
        <v>JS</v>
      </c>
      <c r="C14" s="15">
        <f>RunTime!AW14/RunTime!C14</f>
        <v>0.74757240185817242</v>
      </c>
      <c r="D14" s="15">
        <f>RunTime!AW14/RunTime!D14</f>
        <v>0.57626275046150954</v>
      </c>
      <c r="E14" s="346">
        <f>RunTime!AW14/RunTime!E14</f>
        <v>1.917207428328066</v>
      </c>
      <c r="F14" s="347">
        <f>RunTime!AW14/RunTime!F14</f>
        <v>2.9606734280620994</v>
      </c>
      <c r="G14" s="348">
        <f>RunTime!AW14/RunTime!G14</f>
        <v>4.5890160152372781</v>
      </c>
      <c r="H14" s="348">
        <f>RunTime!$AW14/RunTime!H14</f>
        <v>4.4227920264749994</v>
      </c>
      <c r="I14" s="348">
        <f>RunTime!AW14/RunTime!I14</f>
        <v>3.7654578472375086</v>
      </c>
      <c r="J14" s="348">
        <f>RunTime!AW14/RunTime!J14</f>
        <v>3.0438026013771999</v>
      </c>
      <c r="K14" s="348">
        <f>RunTime!AW14/RunTime!K14</f>
        <v>3.3355708296772941</v>
      </c>
      <c r="L14" s="348">
        <f>RunTime!$AW14/RunTime!L14</f>
        <v>3.2591211324493221</v>
      </c>
      <c r="M14" s="348">
        <f>RunTime!AW14/RunTime!M14</f>
        <v>3.4524359724716955</v>
      </c>
      <c r="N14" s="348">
        <f>RunTime!$AW14/RunTime!N14</f>
        <v>3.3281727270958585</v>
      </c>
      <c r="O14" s="348">
        <f>RunTime!AW14/RunTime!O14</f>
        <v>2.8572221943845939</v>
      </c>
      <c r="P14" s="348">
        <f>RunTime!AW14/RunTime!P14</f>
        <v>2.3221038985719717</v>
      </c>
      <c r="Q14" s="348">
        <f>RunTime!AW14/RunTime!Q14</f>
        <v>2.1659797665172582</v>
      </c>
      <c r="R14" s="348">
        <f>RunTime!AW14/RunTime!R14</f>
        <v>2.0768350573038079</v>
      </c>
      <c r="S14" s="348">
        <f>RunTime!AW14/RunTime!S14</f>
        <v>1.9352967463118835</v>
      </c>
      <c r="T14" s="348">
        <f>RunTime!AW14/RunTime!T14</f>
        <v>1.5575128377886227</v>
      </c>
      <c r="U14" s="348">
        <f>RunTime!AW14/RunTime!U14</f>
        <v>2.1679012267450704</v>
      </c>
      <c r="V14" s="348">
        <f>RunTime!$AW14/RunTime!V14</f>
        <v>2.0525389054869638</v>
      </c>
      <c r="W14" s="348">
        <f>RunTime!AW14/RunTime!W14</f>
        <v>1.9424607680603185</v>
      </c>
      <c r="X14" s="348">
        <f>RunTime!AW14/RunTime!X14</f>
        <v>1.4707909172197959</v>
      </c>
      <c r="Y14" s="348">
        <f>RunTime!AW14/RunTime!Y14</f>
        <v>1.2296289507543903</v>
      </c>
      <c r="Z14" s="348">
        <f>RunTime!AW14/RunTime!Z14</f>
        <v>1.2358205343081303</v>
      </c>
      <c r="AA14" s="349">
        <f>RunTime!AW14/RunTime!AA14</f>
        <v>0.53439698476764097</v>
      </c>
      <c r="AB14" s="349">
        <f>RunTime!AW14/RunTime!AB14</f>
        <v>0.40068664813118815</v>
      </c>
      <c r="AC14" s="350">
        <f>RunTime!AW14/RunTime!AC14</f>
        <v>2.2320557150313154</v>
      </c>
      <c r="AD14" s="350">
        <f>RunTime!AW14/RunTime!AD14</f>
        <v>1.7077272863403581</v>
      </c>
      <c r="AE14" s="350">
        <f>RunTime!AW14/RunTime!AE14</f>
        <v>1.5520863576976121</v>
      </c>
      <c r="AF14" s="351">
        <f>RunTime!AW14/RunTime!AF14</f>
        <v>0.83509768409130858</v>
      </c>
      <c r="AG14" s="351">
        <f>RunTime!AW14/RunTime!AG14</f>
        <v>0.63560000594488353</v>
      </c>
      <c r="AH14" s="351">
        <f>RunTime!AW14/RunTime!AH14</f>
        <v>0.4185623299469533</v>
      </c>
      <c r="AI14" s="352">
        <f>RunTime!AW14/RunTime!AI14</f>
        <v>3.7108930973144174</v>
      </c>
      <c r="AJ14" s="352">
        <f>RunTime!$AW14/RunTime!AJ14</f>
        <v>3.6844375282689708</v>
      </c>
      <c r="AK14" s="352">
        <f>RunTime!AW14/RunTime!AK14</f>
        <v>3.1931746061375352</v>
      </c>
      <c r="AL14" s="352">
        <f>RunTime!AW14/RunTime!AL14</f>
        <v>2.889460838133203</v>
      </c>
      <c r="AM14" s="352">
        <f>RunTime!AW14/RunTime!AM14</f>
        <v>1.7457189946015452</v>
      </c>
      <c r="AN14" s="352">
        <f>RunTime!AW14/RunTime!AN14</f>
        <v>2.2727118734140221</v>
      </c>
      <c r="AO14" s="352">
        <f>RunTime!AW14/RunTime!AO14</f>
        <v>2.2542927362816934</v>
      </c>
      <c r="AP14" s="352">
        <f>RunTime!AW14/RunTime!AP14</f>
        <v>1.8949923564338889</v>
      </c>
      <c r="AQ14" s="352">
        <f>RunTime!AW14/RunTime!AQ14</f>
        <v>1.240192773355373</v>
      </c>
      <c r="AR14" s="352">
        <f>RunTime!AW14/RunTime!AR14</f>
        <v>2.3742175681114768</v>
      </c>
      <c r="AS14" s="352">
        <f>RunTime!$AW14/RunTime!AS14</f>
        <v>2.2975280702696899</v>
      </c>
      <c r="AT14" s="352">
        <f>RunTime!AW14/RunTime!AT14</f>
        <v>1.3050806402392507</v>
      </c>
      <c r="AU14" s="352">
        <f>RunTime!AW14/RunTime!AU14</f>
        <v>1.3675771069504183</v>
      </c>
      <c r="BO14" s="7" t="e">
        <f>RunTime!AW14/RunTime!BO14</f>
        <v>#DIV/0!</v>
      </c>
      <c r="BP14" s="7" t="e">
        <f>RunTime!AW14/RunTime!BP14</f>
        <v>#DIV/0!</v>
      </c>
    </row>
    <row r="15" spans="1:68">
      <c r="A15" s="14" t="s">
        <v>368</v>
      </c>
      <c r="B15" s="14" t="str">
        <f>RunTime!B15</f>
        <v>JN</v>
      </c>
      <c r="C15" s="15">
        <f>RunTime!AW15/RunTime!C15</f>
        <v>0.69823516942335695</v>
      </c>
      <c r="D15" s="15">
        <f>RunTime!AW15/RunTime!D15</f>
        <v>0.78528437597784517</v>
      </c>
      <c r="E15" s="346">
        <f>RunTime!AW15/RunTime!E15</f>
        <v>2.4625244474704795</v>
      </c>
      <c r="F15" s="347">
        <f>RunTime!AW15/RunTime!F15</f>
        <v>2.3226193848962762</v>
      </c>
      <c r="G15" s="348">
        <f>RunTime!AW15/RunTime!G15</f>
        <v>3.0836565386383588</v>
      </c>
      <c r="H15" s="348">
        <f>RunTime!$AW15/RunTime!H15</f>
        <v>2.9610656724564168</v>
      </c>
      <c r="I15" s="348">
        <f>RunTime!AW15/RunTime!I15</f>
        <v>2.407389945315253</v>
      </c>
      <c r="J15" s="348">
        <f>RunTime!AW15/RunTime!J15</f>
        <v>1.8422174227859482</v>
      </c>
      <c r="K15" s="348">
        <f>RunTime!AW15/RunTime!K15</f>
        <v>3.4525305793941214</v>
      </c>
      <c r="L15" s="348">
        <f>RunTime!$AW15/RunTime!L15</f>
        <v>3.3221062063251932</v>
      </c>
      <c r="M15" s="348">
        <f>RunTime!AW15/RunTime!M15</f>
        <v>2.9022464264079999</v>
      </c>
      <c r="N15" s="348">
        <f>RunTime!$AW15/RunTime!N15</f>
        <v>2.7679980942090974</v>
      </c>
      <c r="O15" s="348">
        <f>RunTime!AW15/RunTime!O15</f>
        <v>2.2761921887887993</v>
      </c>
      <c r="P15" s="348">
        <f>RunTime!AW15/RunTime!P15</f>
        <v>1.7400911758046869</v>
      </c>
      <c r="Q15" s="348">
        <f>RunTime!AW15/RunTime!Q15</f>
        <v>3.1282126836879196</v>
      </c>
      <c r="R15" s="348">
        <f>RunTime!AW15/RunTime!R15</f>
        <v>2.9371372499064519</v>
      </c>
      <c r="S15" s="348">
        <f>RunTime!AW15/RunTime!S15</f>
        <v>2.7060908697470056</v>
      </c>
      <c r="T15" s="348">
        <f>RunTime!AW15/RunTime!T15</f>
        <v>1.8481979589894144</v>
      </c>
      <c r="U15" s="348">
        <f>RunTime!AW15/RunTime!U15</f>
        <v>2.4843646881355479</v>
      </c>
      <c r="V15" s="348">
        <f>RunTime!$AW15/RunTime!V15</f>
        <v>2.2810722323901862</v>
      </c>
      <c r="W15" s="348">
        <f>RunTime!AW15/RunTime!W15</f>
        <v>2.0624196361684763</v>
      </c>
      <c r="X15" s="348">
        <f>RunTime!AW15/RunTime!X15</f>
        <v>1.4110495092676885</v>
      </c>
      <c r="Y15" s="348">
        <f>RunTime!AW15/RunTime!Y15</f>
        <v>2.3563095603076061</v>
      </c>
      <c r="Z15" s="348">
        <f>RunTime!AW15/RunTime!Z15</f>
        <v>2.1617235155897503</v>
      </c>
      <c r="AA15" s="349">
        <f>RunTime!AW15/RunTime!AA15</f>
        <v>0.53145659110717358</v>
      </c>
      <c r="AB15" s="349">
        <f>RunTime!AW15/RunTime!AB15</f>
        <v>0.43387113466928073</v>
      </c>
      <c r="AC15" s="350">
        <f>RunTime!AW15/RunTime!AC15</f>
        <v>3.0274524849002105</v>
      </c>
      <c r="AD15" s="350">
        <f>RunTime!AW15/RunTime!AD15</f>
        <v>2.4769077664070589</v>
      </c>
      <c r="AE15" s="350">
        <f>RunTime!AW15/RunTime!AE15</f>
        <v>1.7143047997881014</v>
      </c>
      <c r="AF15" s="351">
        <f>RunTime!AW15/RunTime!AF15</f>
        <v>0.56413066748222351</v>
      </c>
      <c r="AG15" s="351">
        <f>RunTime!AW15/RunTime!AG15</f>
        <v>0.60187301571763729</v>
      </c>
      <c r="AH15" s="351">
        <f>RunTime!AW15/RunTime!AH15</f>
        <v>0.46413698657712216</v>
      </c>
      <c r="AI15" s="352">
        <f>RunTime!AW15/RunTime!AI15</f>
        <v>3.5700360958426884</v>
      </c>
      <c r="AJ15" s="352">
        <f>RunTime!$AW15/RunTime!AJ15</f>
        <v>3.4924053089470153</v>
      </c>
      <c r="AK15" s="352">
        <f>RunTime!AW15/RunTime!AK15</f>
        <v>2.7999518052171801</v>
      </c>
      <c r="AL15" s="352">
        <f>RunTime!AW15/RunTime!AL15</f>
        <v>2.412285605926856</v>
      </c>
      <c r="AM15" s="352">
        <f>RunTime!AW15/RunTime!AM15</f>
        <v>1.2916180883058321</v>
      </c>
      <c r="AN15" s="352">
        <f>RunTime!AW15/RunTime!AN15</f>
        <v>3.8260674541852917</v>
      </c>
      <c r="AO15" s="352">
        <f>RunTime!AW15/RunTime!AO15</f>
        <v>3.7303528995399167</v>
      </c>
      <c r="AP15" s="352">
        <f>RunTime!AW15/RunTime!AP15</f>
        <v>2.6623264390046768</v>
      </c>
      <c r="AQ15" s="352">
        <f>RunTime!AW15/RunTime!AQ15</f>
        <v>1.4005711801732714</v>
      </c>
      <c r="AR15" s="352">
        <f>RunTime!AW15/RunTime!AR15</f>
        <v>3.0987052094007765</v>
      </c>
      <c r="AS15" s="352">
        <f>RunTime!$AW15/RunTime!AS15</f>
        <v>2.9065910039945484</v>
      </c>
      <c r="AT15" s="352">
        <f>RunTime!AW15/RunTime!AT15</f>
        <v>2.9001701990503448</v>
      </c>
      <c r="AU15" s="352">
        <f>RunTime!AW15/RunTime!AU15</f>
        <v>2.7300617923481094</v>
      </c>
      <c r="BO15" s="7" t="e">
        <f>RunTime!AW15/RunTime!BO15</f>
        <v>#DIV/0!</v>
      </c>
      <c r="BP15" s="7" t="e">
        <f>RunTime!AW15/RunTime!BP15</f>
        <v>#DIV/0!</v>
      </c>
    </row>
    <row r="16" spans="1:68">
      <c r="A16" s="14" t="s">
        <v>369</v>
      </c>
      <c r="B16" s="14" t="str">
        <f>RunTime!B16</f>
        <v>JS</v>
      </c>
      <c r="C16" s="15">
        <f>RunTime!AW16/RunTime!C16</f>
        <v>0.70740358636751322</v>
      </c>
      <c r="D16" s="15">
        <f>RunTime!AW16/RunTime!D16</f>
        <v>0.64129186691483553</v>
      </c>
      <c r="E16" s="346">
        <f>RunTime!AW16/RunTime!E16</f>
        <v>2.4255306108153545</v>
      </c>
      <c r="F16" s="347">
        <f>RunTime!AW16/RunTime!F16</f>
        <v>3.9188405387052963</v>
      </c>
      <c r="G16" s="348">
        <f>RunTime!AW16/RunTime!G16</f>
        <v>7.2456319313663951</v>
      </c>
      <c r="H16" s="348">
        <f>RunTime!$AW16/RunTime!H16</f>
        <v>6.8974403665156121</v>
      </c>
      <c r="I16" s="348">
        <f>RunTime!AW16/RunTime!I16</f>
        <v>5.6756064579577119</v>
      </c>
      <c r="J16" s="348">
        <f>RunTime!AW16/RunTime!J16</f>
        <v>4.4196528287437378</v>
      </c>
      <c r="K16" s="348">
        <f>RunTime!AW16/RunTime!K16</f>
        <v>5.8321403006442374</v>
      </c>
      <c r="L16" s="348">
        <f>RunTime!$AW16/RunTime!L16</f>
        <v>5.5937765033722391</v>
      </c>
      <c r="M16" s="348">
        <f>RunTime!AW16/RunTime!M16</f>
        <v>4.4233225816753423</v>
      </c>
      <c r="N16" s="348">
        <f>RunTime!$AW16/RunTime!N16</f>
        <v>4.2505216964340518</v>
      </c>
      <c r="O16" s="348">
        <f>RunTime!AW16/RunTime!O16</f>
        <v>3.4632069810471569</v>
      </c>
      <c r="P16" s="348">
        <f>RunTime!AW16/RunTime!P16</f>
        <v>2.6938074955753932</v>
      </c>
      <c r="Q16" s="348">
        <f>RunTime!AW16/RunTime!Q16</f>
        <v>3.3232760689092564</v>
      </c>
      <c r="R16" s="348">
        <f>RunTime!AW16/RunTime!R16</f>
        <v>3.2005615121545428</v>
      </c>
      <c r="S16" s="348">
        <f>RunTime!AW16/RunTime!S16</f>
        <v>2.8980102104866723</v>
      </c>
      <c r="T16" s="348">
        <f>RunTime!AW16/RunTime!T16</f>
        <v>2.0862390986730128</v>
      </c>
      <c r="U16" s="348">
        <f>RunTime!AW16/RunTime!U16</f>
        <v>2.5563378981949727</v>
      </c>
      <c r="V16" s="348">
        <f>RunTime!$AW16/RunTime!V16</f>
        <v>2.3236784270303823</v>
      </c>
      <c r="W16" s="348">
        <f>RunTime!AW16/RunTime!W16</f>
        <v>2.1138760435267003</v>
      </c>
      <c r="X16" s="348">
        <f>RunTime!AW16/RunTime!X16</f>
        <v>1.4243295216157295</v>
      </c>
      <c r="Y16" s="348">
        <f>RunTime!AW16/RunTime!Y16</f>
        <v>2.0568995218153199</v>
      </c>
      <c r="Z16" s="348">
        <f>RunTime!AW16/RunTime!Z16</f>
        <v>1.8736219141021306</v>
      </c>
      <c r="AA16" s="349">
        <f>RunTime!AW16/RunTime!AA16</f>
        <v>0.5026072473129205</v>
      </c>
      <c r="AB16" s="349">
        <f>RunTime!AW16/RunTime!AB16</f>
        <v>0.32228959817200725</v>
      </c>
      <c r="AC16" s="350">
        <f>RunTime!AW16/RunTime!AC16</f>
        <v>3.1289109268755508</v>
      </c>
      <c r="AD16" s="350">
        <f>RunTime!AW16/RunTime!AD16</f>
        <v>2.0778514529170855</v>
      </c>
      <c r="AE16" s="350">
        <f>RunTime!AW16/RunTime!AE16</f>
        <v>1.8502451275063787</v>
      </c>
      <c r="AF16" s="351">
        <f>RunTime!AW16/RunTime!AF16</f>
        <v>0.94046851128840603</v>
      </c>
      <c r="AG16" s="351">
        <f>RunTime!AW16/RunTime!AG16</f>
        <v>0.67673902740522496</v>
      </c>
      <c r="AH16" s="351">
        <f>RunTime!AW16/RunTime!AH16</f>
        <v>0.32531596216674535</v>
      </c>
      <c r="AI16" s="352">
        <f>RunTime!AW16/RunTime!AI16</f>
        <v>5.4208250166334002</v>
      </c>
      <c r="AJ16" s="352">
        <f>RunTime!$AW16/RunTime!AJ16</f>
        <v>5.1499349321435215</v>
      </c>
      <c r="AK16" s="352">
        <f>RunTime!AW16/RunTime!AK16</f>
        <v>4.2749228395061731</v>
      </c>
      <c r="AL16" s="352">
        <f>RunTime!AW16/RunTime!AL16</f>
        <v>3.7355709585198769</v>
      </c>
      <c r="AM16" s="352">
        <f>RunTime!AW16/RunTime!AM16</f>
        <v>2.091373739203962</v>
      </c>
      <c r="AN16" s="352">
        <f>RunTime!AW16/RunTime!AN16</f>
        <v>4.1079425808939112</v>
      </c>
      <c r="AO16" s="352">
        <f>RunTime!AW16/RunTime!AO16</f>
        <v>3.9265060240963856</v>
      </c>
      <c r="AP16" s="352">
        <f>RunTime!AW16/RunTime!AP16</f>
        <v>2.9004376596724883</v>
      </c>
      <c r="AQ16" s="352">
        <f>RunTime!AW16/RunTime!AQ16</f>
        <v>1.5684770176769678</v>
      </c>
      <c r="AR16" s="352">
        <f>RunTime!AW16/RunTime!AR16</f>
        <v>3.1095931929414937</v>
      </c>
      <c r="AS16" s="352">
        <f>RunTime!$AW16/RunTime!AS16</f>
        <v>2.9344187623143574</v>
      </c>
      <c r="AT16" s="352">
        <f>RunTime!AW16/RunTime!AT16</f>
        <v>2.3165275710391193</v>
      </c>
      <c r="AU16" s="352">
        <f>RunTime!AW16/RunTime!AU16</f>
        <v>2.1144891914997559</v>
      </c>
      <c r="BO16" s="7" t="e">
        <f>RunTime!AW16/RunTime!BO16</f>
        <v>#DIV/0!</v>
      </c>
      <c r="BP16" s="7" t="e">
        <f>RunTime!AW16/RunTime!BP16</f>
        <v>#DIV/0!</v>
      </c>
    </row>
    <row r="17" spans="1:68">
      <c r="A17" s="14" t="s">
        <v>124</v>
      </c>
      <c r="B17" s="14" t="str">
        <f>RunTime!B17</f>
        <v>JN</v>
      </c>
      <c r="C17" s="15">
        <f>RunTime!AW17/RunTime!C17</f>
        <v>0.64403298451336877</v>
      </c>
      <c r="D17" s="15">
        <f>RunTime!AW17/RunTime!D17</f>
        <v>0.7650389140271493</v>
      </c>
      <c r="E17" s="346">
        <f>RunTime!AW17/RunTime!E17</f>
        <v>1.7659514021190548</v>
      </c>
      <c r="F17" s="347">
        <f>RunTime!AW17/RunTime!F17</f>
        <v>2.2562159046022781</v>
      </c>
      <c r="G17" s="348">
        <f>RunTime!AW17/RunTime!G17</f>
        <v>4.0519575137083477</v>
      </c>
      <c r="H17" s="348">
        <f>RunTime!$AW17/RunTime!H17</f>
        <v>3.8195948021904536</v>
      </c>
      <c r="I17" s="348">
        <f>RunTime!AW17/RunTime!I17</f>
        <v>3.1979844445116967</v>
      </c>
      <c r="J17" s="348">
        <f>RunTime!AW17/RunTime!J17</f>
        <v>2.5240591895474793</v>
      </c>
      <c r="K17" s="348">
        <f>RunTime!AW17/RunTime!K17</f>
        <v>3.7444101909925234</v>
      </c>
      <c r="L17" s="348">
        <f>RunTime!$AW17/RunTime!L17</f>
        <v>3.4931984595295944</v>
      </c>
      <c r="M17" s="348">
        <f>RunTime!AW17/RunTime!M17</f>
        <v>3.4600851342501637</v>
      </c>
      <c r="N17" s="348">
        <f>RunTime!$AW17/RunTime!N17</f>
        <v>3.2381142077926062</v>
      </c>
      <c r="O17" s="348">
        <f>RunTime!AW17/RunTime!O17</f>
        <v>2.6531170754977529</v>
      </c>
      <c r="P17" s="348">
        <f>RunTime!AW17/RunTime!P17</f>
        <v>2.0672581260454064</v>
      </c>
      <c r="Q17" s="348">
        <f>RunTime!AW17/RunTime!Q17</f>
        <v>2.8981131040535355</v>
      </c>
      <c r="R17" s="348">
        <f>RunTime!AW17/RunTime!R17</f>
        <v>2.7355354785264958</v>
      </c>
      <c r="S17" s="348">
        <f>RunTime!AW17/RunTime!S17</f>
        <v>2.5060712422330789</v>
      </c>
      <c r="T17" s="348">
        <f>RunTime!AW17/RunTime!T17</f>
        <v>1.8001720598632038</v>
      </c>
      <c r="U17" s="348">
        <f>RunTime!AW17/RunTime!U17</f>
        <v>2.5800788641607562</v>
      </c>
      <c r="V17" s="348">
        <f>RunTime!$AW17/RunTime!V17</f>
        <v>2.3675266335823988</v>
      </c>
      <c r="W17" s="348">
        <f>RunTime!AW17/RunTime!W17</f>
        <v>2.164125459516471</v>
      </c>
      <c r="X17" s="348">
        <f>RunTime!AW17/RunTime!X17</f>
        <v>1.5138135793537666</v>
      </c>
      <c r="Y17" s="348">
        <f>RunTime!AW17/RunTime!Y17</f>
        <v>2.4344791042712988</v>
      </c>
      <c r="Z17" s="348">
        <f>RunTime!AW17/RunTime!Z17</f>
        <v>2.2432836929870184</v>
      </c>
      <c r="AA17" s="349">
        <f>RunTime!AW17/RunTime!AA17</f>
        <v>0.6205555995994938</v>
      </c>
      <c r="AB17" s="349">
        <f>RunTime!AW17/RunTime!AB17</f>
        <v>0.48256776412080749</v>
      </c>
      <c r="AC17" s="350">
        <f>RunTime!AW17/RunTime!AC17</f>
        <v>2.2017543859649127</v>
      </c>
      <c r="AD17" s="350">
        <f>RunTime!AW17/RunTime!AD17</f>
        <v>1.8700680452691285</v>
      </c>
      <c r="AE17" s="350">
        <f>RunTime!AW17/RunTime!AE17</f>
        <v>1.350341831192895</v>
      </c>
      <c r="AF17" s="351">
        <f>RunTime!AW17/RunTime!AF17</f>
        <v>0.87796508777906102</v>
      </c>
      <c r="AG17" s="351">
        <f>RunTime!AW17/RunTime!AG17</f>
        <v>0.7359447855110719</v>
      </c>
      <c r="AH17" s="351">
        <f>RunTime!AW17/RunTime!AH17</f>
        <v>0.51792147194761529</v>
      </c>
      <c r="AI17" s="352">
        <f>RunTime!AW17/RunTime!AI17</f>
        <v>3.7097719812529624</v>
      </c>
      <c r="AJ17" s="352">
        <f>RunTime!$AW17/RunTime!AJ17</f>
        <v>3.6426970940053085</v>
      </c>
      <c r="AK17" s="352">
        <f>RunTime!AW17/RunTime!AK17</f>
        <v>2.9781999069937855</v>
      </c>
      <c r="AL17" s="352">
        <f>RunTime!AW17/RunTime!AL17</f>
        <v>2.6374232516348028</v>
      </c>
      <c r="AM17" s="352">
        <f>RunTime!AW17/RunTime!AM17</f>
        <v>1.5176182508850415</v>
      </c>
      <c r="AN17" s="352">
        <f>RunTime!AW17/RunTime!AN17</f>
        <v>3.3467196630192086</v>
      </c>
      <c r="AO17" s="352">
        <f>RunTime!AW17/RunTime!AO17</f>
        <v>3.2072052931892681</v>
      </c>
      <c r="AP17" s="352">
        <f>RunTime!AW17/RunTime!AP17</f>
        <v>2.4652334682546164</v>
      </c>
      <c r="AQ17" s="352">
        <f>RunTime!AW17/RunTime!AQ17</f>
        <v>1.3830920656527317</v>
      </c>
      <c r="AR17" s="352">
        <f>RunTime!AW17/RunTime!AR17</f>
        <v>2.9900398970034807</v>
      </c>
      <c r="AS17" s="352">
        <f>RunTime!$AW17/RunTime!AS17</f>
        <v>2.8120068656279522</v>
      </c>
      <c r="AT17" s="352">
        <f>RunTime!AW17/RunTime!AT17</f>
        <v>2.5830746290547313</v>
      </c>
      <c r="AU17" s="352">
        <f>RunTime!AW17/RunTime!AU17</f>
        <v>2.4767898369839094</v>
      </c>
      <c r="BO17" s="7" t="e">
        <f>RunTime!AW17/RunTime!BO17</f>
        <v>#DIV/0!</v>
      </c>
      <c r="BP17" s="7" t="e">
        <f>RunTime!AW17/RunTime!BP17</f>
        <v>#DIV/0!</v>
      </c>
    </row>
    <row r="18" spans="1:68">
      <c r="A18" s="14" t="s">
        <v>13</v>
      </c>
      <c r="B18" s="14" t="str">
        <f>RunTime!B18</f>
        <v>JN</v>
      </c>
      <c r="C18" s="15">
        <f>RunTime!AW18/RunTime!C18</f>
        <v>0.82028278888347139</v>
      </c>
      <c r="D18" s="15">
        <f>RunTime!AW18/RunTime!D18</f>
        <v>0.81259659969088094</v>
      </c>
      <c r="E18" s="346">
        <f>RunTime!AW18/RunTime!E18</f>
        <v>1.9912415670493548</v>
      </c>
      <c r="F18" s="347">
        <f>RunTime!AW18/RunTime!F18</f>
        <v>2.1954847970768627</v>
      </c>
      <c r="G18" s="348">
        <f>RunTime!AW18/RunTime!G18</f>
        <v>3.2769770159719518</v>
      </c>
      <c r="H18" s="348">
        <f>RunTime!$AW18/RunTime!H18</f>
        <v>3.1046318508949988</v>
      </c>
      <c r="I18" s="348">
        <f>RunTime!AW18/RunTime!I18</f>
        <v>2.5310666466074916</v>
      </c>
      <c r="J18" s="348">
        <f>RunTime!AW18/RunTime!J18</f>
        <v>1.9055385660890247</v>
      </c>
      <c r="K18" s="348">
        <f>RunTime!AW18/RunTime!K18</f>
        <v>3.1683615819209039</v>
      </c>
      <c r="L18" s="348">
        <f>RunTime!$AW18/RunTime!L18</f>
        <v>2.942802168969739</v>
      </c>
      <c r="M18" s="348">
        <f>RunTime!AW18/RunTime!M18</f>
        <v>3.2943019385157624</v>
      </c>
      <c r="N18" s="348">
        <f>RunTime!$AW18/RunTime!N18</f>
        <v>3.0434153400868307</v>
      </c>
      <c r="O18" s="348">
        <f>RunTime!AW18/RunTime!O18</f>
        <v>2.4715733803437634</v>
      </c>
      <c r="P18" s="348">
        <f>RunTime!AW18/RunTime!P18</f>
        <v>1.9185768046527538</v>
      </c>
      <c r="Q18" s="348">
        <f>RunTime!AW18/RunTime!Q18</f>
        <v>2.7979378014302343</v>
      </c>
      <c r="R18" s="348">
        <f>RunTime!AW18/RunTime!R18</f>
        <v>2.6905485367023827</v>
      </c>
      <c r="S18" s="348">
        <f>RunTime!AW18/RunTime!S18</f>
        <v>2.5031989287308432</v>
      </c>
      <c r="T18" s="348">
        <f>RunTime!AW18/RunTime!T18</f>
        <v>1.6835785049534673</v>
      </c>
      <c r="U18" s="348">
        <f>RunTime!AW18/RunTime!U18</f>
        <v>2.5367913148371528</v>
      </c>
      <c r="V18" s="348">
        <f>RunTime!$AW18/RunTime!V18</f>
        <v>2.3138495392655751</v>
      </c>
      <c r="W18" s="348">
        <f>RunTime!AW18/RunTime!W18</f>
        <v>2.1024743814046487</v>
      </c>
      <c r="X18" s="348">
        <f>RunTime!AW18/RunTime!X18</f>
        <v>1.4303689848665191</v>
      </c>
      <c r="Y18" s="348">
        <f>RunTime!AW18/RunTime!Y18</f>
        <v>2.3292260833448704</v>
      </c>
      <c r="Z18" s="348">
        <f>RunTime!AW18/RunTime!Z18</f>
        <v>2.1180914012337908</v>
      </c>
      <c r="AA18" s="349">
        <f>RunTime!AW18/RunTime!AA18</f>
        <v>0.49542094879118931</v>
      </c>
      <c r="AB18" s="349">
        <f>RunTime!AW18/RunTime!AB18</f>
        <v>0.35852956846030898</v>
      </c>
      <c r="AC18" s="350">
        <f>RunTime!AW18/RunTime!AC18</f>
        <v>2.5983011583011582</v>
      </c>
      <c r="AD18" s="350">
        <f>RunTime!AW18/RunTime!AD18</f>
        <v>1.996676952290529</v>
      </c>
      <c r="AE18" s="350">
        <f>RunTime!AW18/RunTime!AE18</f>
        <v>1.4899043570669499</v>
      </c>
      <c r="AF18" s="351">
        <f>RunTime!AW18/RunTime!AF18</f>
        <v>0.57642100935347929</v>
      </c>
      <c r="AG18" s="351">
        <f>RunTime!AW18/RunTime!AG18</f>
        <v>0.56292033325526147</v>
      </c>
      <c r="AH18" s="351">
        <f>RunTime!AW18/RunTime!AH18</f>
        <v>0.37624116647285083</v>
      </c>
      <c r="AI18" s="352">
        <f>RunTime!AW18/RunTime!AI18</f>
        <v>3.842850616719963</v>
      </c>
      <c r="AJ18" s="352">
        <f>RunTime!$AW18/RunTime!AJ18</f>
        <v>3.7403290351267224</v>
      </c>
      <c r="AK18" s="352">
        <f>RunTime!AW18/RunTime!AK18</f>
        <v>2.879342803354441</v>
      </c>
      <c r="AL18" s="352">
        <f>RunTime!AW18/RunTime!AL18</f>
        <v>2.5265054813034991</v>
      </c>
      <c r="AM18" s="352">
        <f>RunTime!AW18/RunTime!AM18</f>
        <v>1.3819615574174469</v>
      </c>
      <c r="AN18" s="352">
        <f>RunTime!AW18/RunTime!AN18</f>
        <v>3.2566782810685244</v>
      </c>
      <c r="AO18" s="352">
        <f>RunTime!AW18/RunTime!AO18</f>
        <v>3.0417645995299218</v>
      </c>
      <c r="AP18" s="352">
        <f>RunTime!AW18/RunTime!AP18</f>
        <v>2.4582115721800117</v>
      </c>
      <c r="AQ18" s="352">
        <f>RunTime!AW18/RunTime!AQ18</f>
        <v>1.3080391851967033</v>
      </c>
      <c r="AR18" s="352">
        <f>RunTime!AW18/RunTime!AR18</f>
        <v>3.0886726638516611</v>
      </c>
      <c r="AS18" s="352">
        <f>RunTime!$AW18/RunTime!AS18</f>
        <v>2.8902250472427413</v>
      </c>
      <c r="AT18" s="352">
        <f>RunTime!AW18/RunTime!AT18</f>
        <v>2.7671052631578945</v>
      </c>
      <c r="AU18" s="352">
        <f>RunTime!AW18/RunTime!AU18</f>
        <v>2.6398870233798837</v>
      </c>
      <c r="BO18" s="7" t="e">
        <f>RunTime!AW18/RunTime!BO18</f>
        <v>#DIV/0!</v>
      </c>
      <c r="BP18" s="7" t="e">
        <f>RunTime!AW18/RunTime!BP18</f>
        <v>#DIV/0!</v>
      </c>
    </row>
    <row r="19" spans="1:68">
      <c r="A19" s="14" t="s">
        <v>187</v>
      </c>
      <c r="B19" s="14" t="str">
        <f>RunTime!B19</f>
        <v>JN</v>
      </c>
      <c r="C19" s="15">
        <f>RunTime!AW19/RunTime!C19</f>
        <v>0.74355300859598839</v>
      </c>
      <c r="D19" s="15">
        <f>RunTime!AW19/RunTime!D19</f>
        <v>0.69956944202013138</v>
      </c>
      <c r="E19" s="346">
        <f>RunTime!AW19/RunTime!E19</f>
        <v>2.2258870718913912</v>
      </c>
      <c r="F19" s="347">
        <f>RunTime!AW19/RunTime!F19</f>
        <v>2.5630995523342568</v>
      </c>
      <c r="G19" s="348">
        <f>RunTime!AW19/RunTime!G19</f>
        <v>3.5057342793274366</v>
      </c>
      <c r="H19" s="348">
        <f>RunTime!$AW19/RunTime!H19</f>
        <v>3.3299944608567205</v>
      </c>
      <c r="I19" s="348">
        <f>RunTime!AW19/RunTime!I19</f>
        <v>2.7229183966181019</v>
      </c>
      <c r="J19" s="348">
        <f>RunTime!AW19/RunTime!J19</f>
        <v>2.1033587964312783</v>
      </c>
      <c r="K19" s="348">
        <f>RunTime!AW19/RunTime!K19</f>
        <v>3.2950123321457929</v>
      </c>
      <c r="L19" s="348">
        <f>RunTime!$AW19/RunTime!L19</f>
        <v>3.0866421358890981</v>
      </c>
      <c r="M19" s="348">
        <f>RunTime!AW19/RunTime!M19</f>
        <v>3.227207658584593</v>
      </c>
      <c r="N19" s="348">
        <f>RunTime!$AW19/RunTime!N19</f>
        <v>3.0607127704709374</v>
      </c>
      <c r="O19" s="348">
        <f>RunTime!AW19/RunTime!O19</f>
        <v>2.5484315387876215</v>
      </c>
      <c r="P19" s="348">
        <f>RunTime!AW19/RunTime!P19</f>
        <v>1.9289037433155078</v>
      </c>
      <c r="Q19" s="348">
        <f>RunTime!AW19/RunTime!Q19</f>
        <v>2.8702554308904271</v>
      </c>
      <c r="R19" s="348">
        <f>RunTime!AW19/RunTime!R19</f>
        <v>2.6481535863739811</v>
      </c>
      <c r="S19" s="348">
        <f>RunTime!AW19/RunTime!S19</f>
        <v>2.3346601941747571</v>
      </c>
      <c r="T19" s="348">
        <f>RunTime!AW19/RunTime!T19</f>
        <v>1.6894847775175643</v>
      </c>
      <c r="U19" s="348">
        <f>RunTime!AW19/RunTime!U19</f>
        <v>2.4109685181471825</v>
      </c>
      <c r="V19" s="348">
        <f>RunTime!$AW19/RunTime!V19</f>
        <v>2.2245143385753932</v>
      </c>
      <c r="W19" s="348">
        <f>RunTime!AW19/RunTime!W19</f>
        <v>2.0288261432026546</v>
      </c>
      <c r="X19" s="348">
        <f>RunTime!AW19/RunTime!X19</f>
        <v>1.3997632814622218</v>
      </c>
      <c r="Y19" s="348">
        <f>RunTime!AW19/RunTime!Y19</f>
        <v>2.0871716236546694</v>
      </c>
      <c r="Z19" s="348">
        <f>RunTime!AW19/RunTime!Z19</f>
        <v>1.8218344360826302</v>
      </c>
      <c r="AA19" s="349">
        <f>RunTime!AW19/RunTime!AA19</f>
        <v>0.51513095884150695</v>
      </c>
      <c r="AB19" s="349">
        <f>RunTime!AW19/RunTime!AB19</f>
        <v>0.41112073583550834</v>
      </c>
      <c r="AC19" s="350">
        <f>RunTime!AW19/RunTime!AC19</f>
        <v>2.7088089516371281</v>
      </c>
      <c r="AD19" s="350">
        <f>RunTime!AW19/RunTime!AD19</f>
        <v>2.2095252679938744</v>
      </c>
      <c r="AE19" s="350">
        <f>RunTime!AW19/RunTime!AE19</f>
        <v>1.5826642095564039</v>
      </c>
      <c r="AF19" s="351">
        <f>RunTime!AW19/RunTime!AF19</f>
        <v>0.67773665025741237</v>
      </c>
      <c r="AG19" s="351">
        <f>RunTime!AW19/RunTime!AG19</f>
        <v>0.63986553608174268</v>
      </c>
      <c r="AH19" s="351">
        <f>RunTime!AW19/RunTime!AH19</f>
        <v>0.41462727742973732</v>
      </c>
      <c r="AI19" s="352">
        <f>RunTime!AW19/RunTime!AI19</f>
        <v>3.7793901927912823</v>
      </c>
      <c r="AJ19" s="352">
        <f>RunTime!$AW19/RunTime!AJ19</f>
        <v>3.5593546477205447</v>
      </c>
      <c r="AK19" s="352">
        <f>RunTime!AW19/RunTime!AK19</f>
        <v>2.9273251095601358</v>
      </c>
      <c r="AL19" s="352">
        <f>RunTime!AW19/RunTime!AL19</f>
        <v>2.5192415141779576</v>
      </c>
      <c r="AM19" s="352">
        <f>RunTime!AW19/RunTime!AM19</f>
        <v>1.4319372766971019</v>
      </c>
      <c r="AN19" s="352">
        <f>RunTime!AW19/RunTime!AN19</f>
        <v>3.187003004064322</v>
      </c>
      <c r="AO19" s="352">
        <f>RunTime!AW19/RunTime!AO19</f>
        <v>3.1568790477857518</v>
      </c>
      <c r="AP19" s="352">
        <f>RunTime!AW19/RunTime!AP19</f>
        <v>2.2968988792664287</v>
      </c>
      <c r="AQ19" s="352">
        <f>RunTime!AW19/RunTime!AQ19</f>
        <v>1.2613386019512536</v>
      </c>
      <c r="AR19" s="352">
        <f>RunTime!AW19/RunTime!AR19</f>
        <v>2.9963864429307194</v>
      </c>
      <c r="AS19" s="352">
        <f>RunTime!$AW19/RunTime!AS19</f>
        <v>2.7432124115902345</v>
      </c>
      <c r="AT19" s="352">
        <f>RunTime!AW19/RunTime!AT19</f>
        <v>2.3091031304013829</v>
      </c>
      <c r="AU19" s="352">
        <f>RunTime!AW19/RunTime!AU19</f>
        <v>2.0507419409858429</v>
      </c>
      <c r="BO19" s="7" t="e">
        <f>RunTime!AW19/RunTime!BO19</f>
        <v>#DIV/0!</v>
      </c>
      <c r="BP19" s="7" t="e">
        <f>RunTime!AW19/RunTime!BP19</f>
        <v>#DIV/0!</v>
      </c>
    </row>
    <row r="20" spans="1:68">
      <c r="A20" s="14" t="s">
        <v>56</v>
      </c>
      <c r="B20" s="14" t="str">
        <f>RunTime!B20</f>
        <v>JN</v>
      </c>
      <c r="C20" s="15">
        <f>RunTime!AW20/RunTime!C20</f>
        <v>0.77585879222692056</v>
      </c>
      <c r="D20" s="15">
        <f>RunTime!AW20/RunTime!D20</f>
        <v>0.88522768341163705</v>
      </c>
      <c r="E20" s="346">
        <f>RunTime!AW20/RunTime!E20</f>
        <v>2.238144188596491</v>
      </c>
      <c r="F20" s="347">
        <f>RunTime!AW20/RunTime!F20</f>
        <v>2.4208588653884164</v>
      </c>
      <c r="G20" s="348">
        <f>RunTime!AW20/RunTime!G20</f>
        <v>3.1720085470085464</v>
      </c>
      <c r="H20" s="348">
        <f>RunTime!$AW20/RunTime!H20</f>
        <v>3.0024822260357928</v>
      </c>
      <c r="I20" s="348">
        <f>RunTime!AW20/RunTime!I20</f>
        <v>2.4304673546338558</v>
      </c>
      <c r="J20" s="348">
        <f>RunTime!AW20/RunTime!J20</f>
        <v>1.8610530714584201</v>
      </c>
      <c r="K20" s="348">
        <f>RunTime!AW20/RunTime!K20</f>
        <v>3.1843798751950074</v>
      </c>
      <c r="L20" s="348">
        <f>RunTime!$AW20/RunTime!L20</f>
        <v>3.0139350313768913</v>
      </c>
      <c r="M20" s="348">
        <f>RunTime!AW20/RunTime!M20</f>
        <v>3.1278572340697224</v>
      </c>
      <c r="N20" s="348">
        <f>RunTime!$AW20/RunTime!N20</f>
        <v>2.9313367640019146</v>
      </c>
      <c r="O20" s="348">
        <f>RunTime!AW20/RunTime!O20</f>
        <v>2.4239732805541809</v>
      </c>
      <c r="P20" s="348">
        <f>RunTime!AW20/RunTime!P20</f>
        <v>1.8176876553745684</v>
      </c>
      <c r="Q20" s="348">
        <f>RunTime!AW20/RunTime!Q20</f>
        <v>2.9589574776516065</v>
      </c>
      <c r="R20" s="348">
        <f>RunTime!AW20/RunTime!R20</f>
        <v>2.8149456990174104</v>
      </c>
      <c r="S20" s="348">
        <f>RunTime!AW20/RunTime!S20</f>
        <v>2.5648429319371724</v>
      </c>
      <c r="T20" s="348">
        <f>RunTime!AW20/RunTime!T20</f>
        <v>1.7774572765864807</v>
      </c>
      <c r="U20" s="348">
        <f>RunTime!AW20/RunTime!U20</f>
        <v>2.6609722976643124</v>
      </c>
      <c r="V20" s="348">
        <f>RunTime!$AW20/RunTime!V20</f>
        <v>2.4436823464857582</v>
      </c>
      <c r="W20" s="348">
        <f>RunTime!AW20/RunTime!W20</f>
        <v>2.2928250491434987</v>
      </c>
      <c r="X20" s="348">
        <f>RunTime!AW20/RunTime!X20</f>
        <v>1.4238359588443874</v>
      </c>
      <c r="Y20" s="348">
        <f>RunTime!AW20/RunTime!Y20</f>
        <v>2.2143696605342851</v>
      </c>
      <c r="Z20" s="348">
        <f>RunTime!AW20/RunTime!Z20</f>
        <v>1.8980433940333201</v>
      </c>
      <c r="AA20" s="349">
        <f>RunTime!AW20/RunTime!AA20</f>
        <v>0.50732164493646636</v>
      </c>
      <c r="AB20" s="349">
        <f>RunTime!AW20/RunTime!AB20</f>
        <v>0.52610750147666863</v>
      </c>
      <c r="AC20" s="350">
        <f>RunTime!AW20/RunTime!AC20</f>
        <v>2.9438435190192895</v>
      </c>
      <c r="AD20" s="350">
        <f>RunTime!AW20/RunTime!AD20</f>
        <v>2.2331449149838174</v>
      </c>
      <c r="AE20" s="350">
        <f>RunTime!AW20/RunTime!AE20</f>
        <v>1.5801212785859431</v>
      </c>
      <c r="AF20" s="351">
        <f>RunTime!AW20/RunTime!AF20</f>
        <v>0.66710015660107569</v>
      </c>
      <c r="AG20" s="351">
        <f>RunTime!AW20/RunTime!AG20</f>
        <v>0.64853647881170806</v>
      </c>
      <c r="AH20" s="351">
        <f>RunTime!AW20/RunTime!AH20</f>
        <v>0.57239586376117302</v>
      </c>
      <c r="AI20" s="352">
        <f>RunTime!AW20/RunTime!AI20</f>
        <v>3.4109803648516914</v>
      </c>
      <c r="AJ20" s="352">
        <f>RunTime!$AW20/RunTime!AJ20</f>
        <v>3.1783883734509826</v>
      </c>
      <c r="AK20" s="352">
        <f>RunTime!AW20/RunTime!AK20</f>
        <v>2.671565686862627</v>
      </c>
      <c r="AL20" s="352">
        <f>RunTime!AW20/RunTime!AL20</f>
        <v>2.3168984108967079</v>
      </c>
      <c r="AM20" s="352">
        <f>RunTime!AW20/RunTime!AM20</f>
        <v>1.2869358482635422</v>
      </c>
      <c r="AN20" s="352">
        <f>RunTime!AW20/RunTime!AN20</f>
        <v>3.1465412036739671</v>
      </c>
      <c r="AO20" s="352">
        <f>RunTime!AW20/RunTime!AO20</f>
        <v>3.1455310132271728</v>
      </c>
      <c r="AP20" s="352">
        <f>RunTime!AW20/RunTime!AP20</f>
        <v>2.3476541908276225</v>
      </c>
      <c r="AQ20" s="352">
        <f>RunTime!AW20/RunTime!AQ20</f>
        <v>1.2556646332085917</v>
      </c>
      <c r="AR20" s="352">
        <f>RunTime!AW20/RunTime!AR20</f>
        <v>2.8176981479351202</v>
      </c>
      <c r="AS20" s="352">
        <f>RunTime!$AW20/RunTime!AS20</f>
        <v>2.8511523687580023</v>
      </c>
      <c r="AT20" s="352">
        <f>RunTime!AW20/RunTime!AT20</f>
        <v>2.1508825079030558</v>
      </c>
      <c r="AU20" s="352">
        <f>RunTime!AW20/RunTime!AU20</f>
        <v>1.9519663704825276</v>
      </c>
      <c r="BO20" s="7" t="e">
        <f>RunTime!AW20/RunTime!BO20</f>
        <v>#DIV/0!</v>
      </c>
      <c r="BP20" s="7" t="e">
        <f>RunTime!AW20/RunTime!BP20</f>
        <v>#DIV/0!</v>
      </c>
    </row>
    <row r="21" spans="1:68">
      <c r="A21" s="14" t="s">
        <v>64</v>
      </c>
      <c r="B21" s="14" t="str">
        <f>RunTime!B21</f>
        <v>JN</v>
      </c>
      <c r="C21" s="15">
        <f>RunTime!AW21/RunTime!C21</f>
        <v>0.77193903116154983</v>
      </c>
      <c r="D21" s="15">
        <f>RunTime!AW21/RunTime!D21</f>
        <v>0.66203730589205456</v>
      </c>
      <c r="E21" s="346">
        <f>RunTime!AW21/RunTime!E21</f>
        <v>2.1293567185924021</v>
      </c>
      <c r="F21" s="347">
        <f>RunTime!AW21/RunTime!F21</f>
        <v>2.515367812541371</v>
      </c>
      <c r="G21" s="348">
        <f>RunTime!AW21/RunTime!G21</f>
        <v>3.4060800717060058</v>
      </c>
      <c r="H21" s="348">
        <f>RunTime!$AW21/RunTime!H21</f>
        <v>3.2187447060816536</v>
      </c>
      <c r="I21" s="348">
        <f>RunTime!AW21/RunTime!I21</f>
        <v>2.6384350120348086</v>
      </c>
      <c r="J21" s="348">
        <f>RunTime!AW21/RunTime!J21</f>
        <v>2.0069979930284148</v>
      </c>
      <c r="K21" s="348">
        <f>RunTime!AW21/RunTime!K21</f>
        <v>3.3850436486727244</v>
      </c>
      <c r="L21" s="348">
        <f>RunTime!$AW21/RunTime!L21</f>
        <v>3.1933193277310927</v>
      </c>
      <c r="M21" s="348">
        <f>RunTime!AW21/RunTime!M21</f>
        <v>3.2414415695194774</v>
      </c>
      <c r="N21" s="348">
        <f>RunTime!$AW21/RunTime!N21</f>
        <v>2.9629249402224769</v>
      </c>
      <c r="O21" s="348">
        <f>RunTime!AW21/RunTime!O21</f>
        <v>2.416719664207581</v>
      </c>
      <c r="P21" s="348">
        <f>RunTime!AW21/RunTime!P21</f>
        <v>1.8341189909260571</v>
      </c>
      <c r="Q21" s="348">
        <f>RunTime!AW21/RunTime!Q21</f>
        <v>2.9134040378226427</v>
      </c>
      <c r="R21" s="348">
        <f>RunTime!AW21/RunTime!R21</f>
        <v>2.6982603550295861</v>
      </c>
      <c r="S21" s="348">
        <f>RunTime!AW21/RunTime!S21</f>
        <v>2.4844505949527091</v>
      </c>
      <c r="T21" s="348">
        <f>RunTime!AW21/RunTime!T21</f>
        <v>1.701261005820027</v>
      </c>
      <c r="U21" s="348">
        <f>RunTime!AW21/RunTime!U21</f>
        <v>2.2644505800095347</v>
      </c>
      <c r="V21" s="348">
        <f>RunTime!$AW21/RunTime!V21</f>
        <v>1.9879590555574933</v>
      </c>
      <c r="W21" s="348">
        <f>RunTime!AW21/RunTime!W21</f>
        <v>1.8387338709677421</v>
      </c>
      <c r="X21" s="348">
        <f>RunTime!AW21/RunTime!X21</f>
        <v>1.25654718603267</v>
      </c>
      <c r="Y21" s="348">
        <f>RunTime!AW21/RunTime!Y21</f>
        <v>1.7657677891019488</v>
      </c>
      <c r="Z21" s="348">
        <f>RunTime!AW21/RunTime!Z21</f>
        <v>1.6935275417434192</v>
      </c>
      <c r="AA21" s="349">
        <f>RunTime!AW21/RunTime!AA21</f>
        <v>0.5161989241469247</v>
      </c>
      <c r="AB21" s="349">
        <f>RunTime!AW21/RunTime!AB21</f>
        <v>0.40554919175821053</v>
      </c>
      <c r="AC21" s="350">
        <f>RunTime!AW21/RunTime!AC21</f>
        <v>2.6639599009206902</v>
      </c>
      <c r="AD21" s="350">
        <f>RunTime!AW21/RunTime!AD21</f>
        <v>1.9322288135593222</v>
      </c>
      <c r="AE21" s="350">
        <f>RunTime!AW21/RunTime!AE21</f>
        <v>1.4910342933375187</v>
      </c>
      <c r="AF21" s="351">
        <f>RunTime!AW21/RunTime!AF21</f>
        <v>0.70435644910164852</v>
      </c>
      <c r="AG21" s="351">
        <f>RunTime!AW21/RunTime!AG21</f>
        <v>0.66335478540173187</v>
      </c>
      <c r="AH21" s="351">
        <f>RunTime!AW21/RunTime!AH21</f>
        <v>0.43738729751920263</v>
      </c>
      <c r="AI21" s="352">
        <f>RunTime!AW21/RunTime!AI21</f>
        <v>3.3591107313336086</v>
      </c>
      <c r="AJ21" s="352">
        <f>RunTime!$AW21/RunTime!AJ21</f>
        <v>3.079623426441191</v>
      </c>
      <c r="AK21" s="352">
        <f>RunTime!AW21/RunTime!AK21</f>
        <v>2.6357509479330439</v>
      </c>
      <c r="AL21" s="352">
        <f>RunTime!AW21/RunTime!AL21</f>
        <v>2.3184230863092821</v>
      </c>
      <c r="AM21" s="352">
        <f>RunTime!AW21/RunTime!AM21</f>
        <v>1.3066973086974465</v>
      </c>
      <c r="AN21" s="352">
        <f>RunTime!AW21/RunTime!AN21</f>
        <v>2.8533188166391352</v>
      </c>
      <c r="AO21" s="352">
        <f>RunTime!AW21/RunTime!AO21</f>
        <v>2.9316849251658699</v>
      </c>
      <c r="AP21" s="352">
        <f>RunTime!AW21/RunTime!AP21</f>
        <v>2.1531654893665246</v>
      </c>
      <c r="AQ21" s="352">
        <f>RunTime!AW21/RunTime!AQ21</f>
        <v>1.2523783890671005</v>
      </c>
      <c r="AR21" s="352">
        <f>RunTime!AW21/RunTime!AR21</f>
        <v>2.4874863626445562</v>
      </c>
      <c r="AS21" s="352">
        <f>RunTime!$AW21/RunTime!AS21</f>
        <v>2.4019531414605373</v>
      </c>
      <c r="AT21" s="352">
        <f>RunTime!AW21/RunTime!AT21</f>
        <v>2.0159416445623344</v>
      </c>
      <c r="AU21" s="352">
        <f>RunTime!AW21/RunTime!AU21</f>
        <v>1.9207693085321476</v>
      </c>
      <c r="BO21" s="7" t="e">
        <f>RunTime!AW21/RunTime!BO21</f>
        <v>#DIV/0!</v>
      </c>
      <c r="BP21" s="7" t="e">
        <f>RunTime!AW21/RunTime!BP21</f>
        <v>#DIV/0!</v>
      </c>
    </row>
    <row r="22" spans="1:68">
      <c r="A22" s="14" t="s">
        <v>225</v>
      </c>
      <c r="B22" s="14" t="str">
        <f>RunTime!B22</f>
        <v>JN</v>
      </c>
      <c r="C22" s="15">
        <f>RunTime!AW22/RunTime!C22</f>
        <v>0.79562089622518117</v>
      </c>
      <c r="D22" s="15">
        <f>RunTime!AW22/RunTime!D22</f>
        <v>0.8702900375423499</v>
      </c>
      <c r="E22" s="346">
        <f>RunTime!AW22/RunTime!E22</f>
        <v>2.0948438554681581</v>
      </c>
      <c r="F22" s="347">
        <f>RunTime!AW22/RunTime!F22</f>
        <v>2.1733743032728312</v>
      </c>
      <c r="G22" s="348">
        <f>RunTime!AW22/RunTime!G22</f>
        <v>2.9696147161631745</v>
      </c>
      <c r="H22" s="348">
        <f>RunTime!$AW22/RunTime!H22</f>
        <v>2.7677453407105417</v>
      </c>
      <c r="I22" s="348">
        <f>RunTime!AW22/RunTime!I22</f>
        <v>2.2363711231047518</v>
      </c>
      <c r="J22" s="348">
        <f>RunTime!AW22/RunTime!J22</f>
        <v>1.6710364379587712</v>
      </c>
      <c r="K22" s="348">
        <f>RunTime!AW22/RunTime!K22</f>
        <v>2.8803507841503144</v>
      </c>
      <c r="L22" s="348">
        <f>RunTime!$AW22/RunTime!L22</f>
        <v>2.7557081762829809</v>
      </c>
      <c r="M22" s="348">
        <f>RunTime!AW22/RunTime!M22</f>
        <v>2.9055561924414381</v>
      </c>
      <c r="N22" s="348">
        <f>RunTime!$AW22/RunTime!N22</f>
        <v>2.7537121541358833</v>
      </c>
      <c r="O22" s="348">
        <f>RunTime!AW22/RunTime!O22</f>
        <v>2.1874424626006905</v>
      </c>
      <c r="P22" s="348">
        <f>RunTime!AW22/RunTime!P22</f>
        <v>1.6556270481540756</v>
      </c>
      <c r="Q22" s="348">
        <f>RunTime!AW22/RunTime!Q22</f>
        <v>2.8740361354702149</v>
      </c>
      <c r="R22" s="348">
        <f>RunTime!AW22/RunTime!R22</f>
        <v>2.5518693784400592</v>
      </c>
      <c r="S22" s="348">
        <f>RunTime!AW22/RunTime!S22</f>
        <v>2.3007595013313966</v>
      </c>
      <c r="T22" s="348">
        <f>RunTime!AW22/RunTime!T22</f>
        <v>1.5898693152117094</v>
      </c>
      <c r="U22" s="348">
        <f>RunTime!AW22/RunTime!U22</f>
        <v>2.4287448293485379</v>
      </c>
      <c r="V22" s="348">
        <f>RunTime!$AW22/RunTime!V22</f>
        <v>2.2392030980813686</v>
      </c>
      <c r="W22" s="348">
        <f>RunTime!AW22/RunTime!W22</f>
        <v>2.0427844122348642</v>
      </c>
      <c r="X22" s="348">
        <f>RunTime!AW22/RunTime!X22</f>
        <v>1.4091477709721358</v>
      </c>
      <c r="Y22" s="348">
        <f>RunTime!AW22/RunTime!Y22</f>
        <v>2.2664689400262308</v>
      </c>
      <c r="Z22" s="348">
        <f>RunTime!AW22/RunTime!Z22</f>
        <v>2.0927105838964044</v>
      </c>
      <c r="AA22" s="349">
        <f>RunTime!AW22/RunTime!AA22</f>
        <v>0.50707912076186412</v>
      </c>
      <c r="AB22" s="349">
        <f>RunTime!AW22/RunTime!AB22</f>
        <v>0.42746711867074821</v>
      </c>
      <c r="AC22" s="350">
        <f>RunTime!AW22/RunTime!AC22</f>
        <v>2.5560728812989546</v>
      </c>
      <c r="AD22" s="350">
        <f>RunTime!AW22/RunTime!AD22</f>
        <v>2.1204021305669429</v>
      </c>
      <c r="AE22" s="350">
        <f>RunTime!AW22/RunTime!AE22</f>
        <v>1.4138248419486799</v>
      </c>
      <c r="AF22" s="351">
        <f>RunTime!AW22/RunTime!AF22</f>
        <v>0.55768624258293542</v>
      </c>
      <c r="AG22" s="351">
        <f>RunTime!AW22/RunTime!AG22</f>
        <v>0.5504453992304601</v>
      </c>
      <c r="AH22" s="351">
        <f>RunTime!AW22/RunTime!AH22</f>
        <v>0.46390548068064652</v>
      </c>
      <c r="AI22" s="352">
        <f>RunTime!AW22/RunTime!AI22</f>
        <v>3.4050828481862965</v>
      </c>
      <c r="AJ22" s="352">
        <f>RunTime!$AW22/RunTime!AJ22</f>
        <v>3.2412771490078227</v>
      </c>
      <c r="AK22" s="352">
        <f>RunTime!AW22/RunTime!AK22</f>
        <v>2.4934168456606933</v>
      </c>
      <c r="AL22" s="352">
        <f>RunTime!AW22/RunTime!AL22</f>
        <v>2.1836418201921282</v>
      </c>
      <c r="AM22" s="352">
        <f>RunTime!AW22/RunTime!AM22</f>
        <v>1.1740395898956211</v>
      </c>
      <c r="AN22" s="352">
        <f>RunTime!AW22/RunTime!AN22</f>
        <v>3.4144101665993083</v>
      </c>
      <c r="AO22" s="352">
        <f>RunTime!AW22/RunTime!AO22</f>
        <v>3.1665625520573051</v>
      </c>
      <c r="AP22" s="352">
        <f>RunTime!AW22/RunTime!AP22</f>
        <v>2.2457837374841247</v>
      </c>
      <c r="AQ22" s="352">
        <f>RunTime!AW22/RunTime!AQ22</f>
        <v>1.1467795817717013</v>
      </c>
      <c r="AR22" s="352">
        <f>RunTime!AW22/RunTime!AR22</f>
        <v>3.1196611003979813</v>
      </c>
      <c r="AS22" s="352">
        <f>RunTime!$AW22/RunTime!AS22</f>
        <v>2.8237118187726304</v>
      </c>
      <c r="AT22" s="352">
        <f>RunTime!AW22/RunTime!AT22</f>
        <v>2.7427855133107282</v>
      </c>
      <c r="AU22" s="352">
        <f>RunTime!AW22/RunTime!AU22</f>
        <v>2.4789065301731164</v>
      </c>
      <c r="BO22" s="7" t="e">
        <f>RunTime!AW22/RunTime!BO22</f>
        <v>#DIV/0!</v>
      </c>
      <c r="BP22" s="7" t="e">
        <f>RunTime!AW22/RunTime!BP22</f>
        <v>#DIV/0!</v>
      </c>
    </row>
    <row r="23" spans="1:68">
      <c r="A23" s="14" t="s">
        <v>133</v>
      </c>
      <c r="B23" s="14" t="str">
        <f>RunTime!B23</f>
        <v>JN</v>
      </c>
      <c r="C23" s="15">
        <f>RunTime!AW23/RunTime!C23</f>
        <v>0.90422733416599654</v>
      </c>
      <c r="D23" s="15">
        <f>RunTime!AW23/RunTime!D23</f>
        <v>0.8844047559281758</v>
      </c>
      <c r="E23" s="346">
        <f>RunTime!AW23/RunTime!E23</f>
        <v>1.9659031730089647</v>
      </c>
      <c r="F23" s="347">
        <f>RunTime!AW23/RunTime!F23</f>
        <v>1.9021856497561502</v>
      </c>
      <c r="G23" s="348">
        <f>RunTime!AW23/RunTime!G23</f>
        <v>2.2358276044420942</v>
      </c>
      <c r="H23" s="348">
        <f>RunTime!$AW23/RunTime!H23</f>
        <v>2.0819135316131572</v>
      </c>
      <c r="I23" s="348">
        <f>RunTime!AW23/RunTime!I23</f>
        <v>1.6643899788996315</v>
      </c>
      <c r="J23" s="348">
        <f>RunTime!AW23/RunTime!J23</f>
        <v>1.2511985368971805</v>
      </c>
      <c r="K23" s="348">
        <f>RunTime!AW23/RunTime!K23</f>
        <v>2.2413747402349546</v>
      </c>
      <c r="L23" s="348">
        <f>RunTime!$AW23/RunTime!L23</f>
        <v>2.1142287074448936</v>
      </c>
      <c r="M23" s="348">
        <f>RunTime!AW23/RunTime!M23</f>
        <v>2.2554359423011268</v>
      </c>
      <c r="N23" s="348">
        <f>RunTime!$AW23/RunTime!N23</f>
        <v>2.0945376902346227</v>
      </c>
      <c r="O23" s="348">
        <f>RunTime!AW23/RunTime!O23</f>
        <v>1.6691736150590615</v>
      </c>
      <c r="P23" s="348">
        <f>RunTime!AW23/RunTime!P23</f>
        <v>1.280746767802833</v>
      </c>
      <c r="Q23" s="348">
        <f>RunTime!AW23/RunTime!Q23</f>
        <v>2.3279611928464456</v>
      </c>
      <c r="R23" s="348">
        <f>RunTime!AW23/RunTime!R23</f>
        <v>2.1105558994429026</v>
      </c>
      <c r="S23" s="348">
        <f>RunTime!AW23/RunTime!S23</f>
        <v>1.8992120961655947</v>
      </c>
      <c r="T23" s="348">
        <f>RunTime!AW23/RunTime!T23</f>
        <v>1.2982233658404776</v>
      </c>
      <c r="U23" s="348">
        <f>RunTime!AW23/RunTime!U23</f>
        <v>2.3678035394265233</v>
      </c>
      <c r="V23" s="348">
        <f>RunTime!$AW23/RunTime!V23</f>
        <v>2.1171507260891338</v>
      </c>
      <c r="W23" s="348">
        <f>RunTime!AW23/RunTime!W23</f>
        <v>1.8764868271552335</v>
      </c>
      <c r="X23" s="348">
        <f>RunTime!AW23/RunTime!X23</f>
        <v>1.3159541091370874</v>
      </c>
      <c r="Y23" s="348">
        <f>RunTime!AW23/RunTime!Y23</f>
        <v>2.2423257244685817</v>
      </c>
      <c r="Z23" s="348">
        <f>RunTime!AW23/RunTime!Z23</f>
        <v>2.0612080733229328</v>
      </c>
      <c r="AA23" s="349">
        <f>RunTime!AW23/RunTime!AA23</f>
        <v>0.50687794023852795</v>
      </c>
      <c r="AB23" s="349">
        <f>RunTime!AW23/RunTime!AB23</f>
        <v>0.51215845604446186</v>
      </c>
      <c r="AC23" s="350">
        <f>RunTime!AW23/RunTime!AC23</f>
        <v>2.4308062921141596</v>
      </c>
      <c r="AD23" s="350">
        <f>RunTime!AW23/RunTime!AD23</f>
        <v>1.9282814922922558</v>
      </c>
      <c r="AE23" s="350">
        <f>RunTime!AW23/RunTime!AE23</f>
        <v>1.2869218219229788</v>
      </c>
      <c r="AF23" s="351">
        <f>RunTime!AW23/RunTime!AF23</f>
        <v>0.5282692355748807</v>
      </c>
      <c r="AG23" s="351">
        <f>RunTime!AW23/RunTime!AG23</f>
        <v>0.53861980228291884</v>
      </c>
      <c r="AH23" s="351">
        <f>RunTime!AW23/RunTime!AH23</f>
        <v>0.52977580745403896</v>
      </c>
      <c r="AI23" s="352">
        <f>RunTime!AW23/RunTime!AI23</f>
        <v>2.4239496858230516</v>
      </c>
      <c r="AJ23" s="352">
        <f>RunTime!$AW23/RunTime!AJ23</f>
        <v>2.278874347807339</v>
      </c>
      <c r="AK23" s="352">
        <f>RunTime!AW23/RunTime!AK23</f>
        <v>1.7765092944300649</v>
      </c>
      <c r="AL23" s="352">
        <f>RunTime!AW23/RunTime!AL23</f>
        <v>1.5160463281698222</v>
      </c>
      <c r="AM23" s="352">
        <f>RunTime!AW23/RunTime!AM23</f>
        <v>0.81470926020132883</v>
      </c>
      <c r="AN23" s="352">
        <f>RunTime!AW23/RunTime!AN23</f>
        <v>2.4542293582242034</v>
      </c>
      <c r="AO23" s="352">
        <f>RunTime!AW23/RunTime!AO23</f>
        <v>2.3245310197708426</v>
      </c>
      <c r="AP23" s="352">
        <f>RunTime!AW23/RunTime!AP23</f>
        <v>1.6342556086398565</v>
      </c>
      <c r="AQ23" s="352">
        <f>RunTime!AW23/RunTime!AQ23</f>
        <v>0.83331690857057261</v>
      </c>
      <c r="AR23" s="352">
        <f>RunTime!AW23/RunTime!AR23</f>
        <v>2.4917784483368304</v>
      </c>
      <c r="AS23" s="352">
        <f>RunTime!$AW23/RunTime!AS23</f>
        <v>2.3063222779838535</v>
      </c>
      <c r="AT23" s="352">
        <f>RunTime!AW23/RunTime!AT23</f>
        <v>2.4428285839746704</v>
      </c>
      <c r="AU23" s="352">
        <f>RunTime!AW23/RunTime!AU23</f>
        <v>2.2856748983651936</v>
      </c>
      <c r="BO23" s="7" t="e">
        <f>RunTime!AW23/RunTime!BO23</f>
        <v>#DIV/0!</v>
      </c>
      <c r="BP23" s="7" t="e">
        <f>RunTime!AW23/RunTime!BP23</f>
        <v>#DIV/0!</v>
      </c>
    </row>
    <row r="24" spans="1:68">
      <c r="A24" s="14" t="s">
        <v>42</v>
      </c>
      <c r="B24" s="14" t="str">
        <f>RunTime!B24</f>
        <v>JN</v>
      </c>
      <c r="C24" s="15">
        <f>RunTime!AW24/RunTime!C24</f>
        <v>0.85700941794040453</v>
      </c>
      <c r="D24" s="15">
        <f>RunTime!AW24/RunTime!D24</f>
        <v>0.91953251830500615</v>
      </c>
      <c r="E24" s="346">
        <f>RunTime!AW24/RunTime!E24</f>
        <v>1.7382257155382979</v>
      </c>
      <c r="F24" s="347">
        <f>RunTime!AW24/RunTime!F24</f>
        <v>1.635778275475924</v>
      </c>
      <c r="G24" s="348">
        <f>RunTime!AW24/RunTime!G24</f>
        <v>2.427768544436669</v>
      </c>
      <c r="H24" s="348">
        <f>RunTime!$AW24/RunTime!H24</f>
        <v>2.3379875326425745</v>
      </c>
      <c r="I24" s="348">
        <f>RunTime!AW24/RunTime!I24</f>
        <v>1.8660828346668461</v>
      </c>
      <c r="J24" s="348">
        <f>RunTime!AW24/RunTime!J24</f>
        <v>1.4209630350194553</v>
      </c>
      <c r="K24" s="348">
        <f>RunTime!AW24/RunTime!K24</f>
        <v>2.4254347636109412</v>
      </c>
      <c r="L24" s="348">
        <f>RunTime!$AW24/RunTime!L24</f>
        <v>2.3486714056020985</v>
      </c>
      <c r="M24" s="348">
        <f>RunTime!AW24/RunTime!M24</f>
        <v>2.4705581271141179</v>
      </c>
      <c r="N24" s="348">
        <f>RunTime!$AW24/RunTime!N24</f>
        <v>2.3584508837525497</v>
      </c>
      <c r="O24" s="348">
        <f>RunTime!AW24/RunTime!O24</f>
        <v>1.9037142465189656</v>
      </c>
      <c r="P24" s="348">
        <f>RunTime!AW24/RunTime!P24</f>
        <v>1.4293052837573388</v>
      </c>
      <c r="Q24" s="348">
        <f>RunTime!AW24/RunTime!Q24</f>
        <v>2.4698985494349026</v>
      </c>
      <c r="R24" s="348">
        <f>RunTime!AW24/RunTime!R24</f>
        <v>2.2899546204620465</v>
      </c>
      <c r="S24" s="348">
        <f>RunTime!AW24/RunTime!S24</f>
        <v>2.0482841328413284</v>
      </c>
      <c r="T24" s="348">
        <f>RunTime!AW24/RunTime!T24</f>
        <v>1.3958783885731532</v>
      </c>
      <c r="U24" s="348">
        <f>RunTime!AW24/RunTime!U24</f>
        <v>2.4228939327804455</v>
      </c>
      <c r="V24" s="348">
        <f>RunTime!$AW24/RunTime!V24</f>
        <v>2.2442184846769631</v>
      </c>
      <c r="W24" s="348">
        <f>RunTime!AW24/RunTime!W24</f>
        <v>2.0105947551434369</v>
      </c>
      <c r="X24" s="348">
        <f>RunTime!AW24/RunTime!X24</f>
        <v>1.3443569871639622</v>
      </c>
      <c r="Y24" s="348">
        <f>RunTime!AW24/RunTime!Y24</f>
        <v>2.1987047453061872</v>
      </c>
      <c r="Z24" s="348">
        <f>RunTime!AW24/RunTime!Z24</f>
        <v>2.1064245598057076</v>
      </c>
      <c r="AA24" s="349">
        <f>RunTime!AW24/RunTime!AA24</f>
        <v>0.5211478518852336</v>
      </c>
      <c r="AB24" s="349">
        <f>RunTime!AW24/RunTime!AB24</f>
        <v>0.42885563298669599</v>
      </c>
      <c r="AC24" s="350">
        <f>RunTime!AW24/RunTime!AC24</f>
        <v>2.0419548263684519</v>
      </c>
      <c r="AD24" s="350">
        <f>RunTime!AW24/RunTime!AD24</f>
        <v>1.7031326705940111</v>
      </c>
      <c r="AE24" s="350">
        <f>RunTime!AW24/RunTime!AE24</f>
        <v>1.2144685599264866</v>
      </c>
      <c r="AF24" s="351">
        <f>RunTime!AW24/RunTime!AF24</f>
        <v>0.56682971162486728</v>
      </c>
      <c r="AG24" s="351">
        <f>RunTime!AW24/RunTime!AG24</f>
        <v>0.56969190032431549</v>
      </c>
      <c r="AH24" s="351">
        <f>RunTime!AW24/RunTime!AH24</f>
        <v>0.46283310542640832</v>
      </c>
      <c r="AI24" s="352">
        <f>RunTime!AW24/RunTime!AI24</f>
        <v>2.9497555531937509</v>
      </c>
      <c r="AJ24" s="352">
        <f>RunTime!$AW24/RunTime!AJ24</f>
        <v>2.7406191369606003</v>
      </c>
      <c r="AK24" s="352">
        <f>RunTime!AW24/RunTime!AK24</f>
        <v>2.1613776185655325</v>
      </c>
      <c r="AL24" s="352">
        <f>RunTime!AW24/RunTime!AL24</f>
        <v>1.845239678212885</v>
      </c>
      <c r="AM24" s="352">
        <f>RunTime!AW24/RunTime!AM24</f>
        <v>1.0330622347949081</v>
      </c>
      <c r="AN24" s="352">
        <f>RunTime!AW24/RunTime!AN24</f>
        <v>2.9196560067325898</v>
      </c>
      <c r="AO24" s="352">
        <f>RunTime!AW24/RunTime!AO24</f>
        <v>2.7542175250570606</v>
      </c>
      <c r="AP24" s="352">
        <f>RunTime!AW24/RunTime!AP24</f>
        <v>1.9244383580640689</v>
      </c>
      <c r="AQ24" s="352">
        <f>RunTime!AW24/RunTime!AQ24</f>
        <v>1.0328700085594136</v>
      </c>
      <c r="AR24" s="352">
        <f>RunTime!AW24/RunTime!AR24</f>
        <v>2.8533206538501079</v>
      </c>
      <c r="AS24" s="352">
        <f>RunTime!$AW24/RunTime!AS24</f>
        <v>2.6686778846153847</v>
      </c>
      <c r="AT24" s="352">
        <f>RunTime!AW24/RunTime!AT24</f>
        <v>2.6465385715647947</v>
      </c>
      <c r="AU24" s="352">
        <f>RunTime!AW24/RunTime!AU24</f>
        <v>2.570552005186626</v>
      </c>
      <c r="BO24" s="7" t="e">
        <f>RunTime!AW24/RunTime!BO24</f>
        <v>#DIV/0!</v>
      </c>
      <c r="BP24" s="7" t="e">
        <f>RunTime!AW24/RunTime!BP24</f>
        <v>#DIV/0!</v>
      </c>
    </row>
    <row r="25" spans="1:68">
      <c r="A25" s="14" t="s">
        <v>43</v>
      </c>
      <c r="B25" s="14" t="str">
        <f>RunTime!B25</f>
        <v>JN</v>
      </c>
      <c r="C25" s="15">
        <f>RunTime!AW25/RunTime!C25</f>
        <v>0.57333811825800596</v>
      </c>
      <c r="D25" s="15">
        <f>RunTime!AW25/RunTime!D25</f>
        <v>0.58141416736240448</v>
      </c>
      <c r="E25" s="346">
        <f>RunTime!AW25/RunTime!E25</f>
        <v>1.9186199296401476</v>
      </c>
      <c r="F25" s="347">
        <f>RunTime!AW25/RunTime!F25</f>
        <v>2.0024477999292198</v>
      </c>
      <c r="G25" s="348">
        <f>RunTime!AW25/RunTime!G25</f>
        <v>3.903924105217766</v>
      </c>
      <c r="H25" s="348">
        <f>RunTime!$AW25/RunTime!H25</f>
        <v>3.6710099480968856</v>
      </c>
      <c r="I25" s="348">
        <f>RunTime!AW25/RunTime!I25</f>
        <v>3.0769474781347714</v>
      </c>
      <c r="J25" s="348">
        <f>RunTime!AW25/RunTime!J25</f>
        <v>2.3963789087315592</v>
      </c>
      <c r="K25" s="348">
        <f>RunTime!AW25/RunTime!K25</f>
        <v>3.8977611940298504</v>
      </c>
      <c r="L25" s="348">
        <f>RunTime!$AW25/RunTime!L25</f>
        <v>3.6694228274967573</v>
      </c>
      <c r="M25" s="348">
        <f>RunTime!AW25/RunTime!M25</f>
        <v>3.9196998123827389</v>
      </c>
      <c r="N25" s="348">
        <f>RunTime!$AW25/RunTime!N25</f>
        <v>3.6760780704366423</v>
      </c>
      <c r="O25" s="348">
        <f>RunTime!AW25/RunTime!O25</f>
        <v>3.0727700592840659</v>
      </c>
      <c r="P25" s="348">
        <f>RunTime!AW25/RunTime!P25</f>
        <v>2.3955757051881381</v>
      </c>
      <c r="Q25" s="348">
        <f>RunTime!AW25/RunTime!Q25</f>
        <v>3.8564734615056935</v>
      </c>
      <c r="R25" s="348">
        <f>RunTime!AW25/RunTime!R25</f>
        <v>3.6216663110731808</v>
      </c>
      <c r="S25" s="348">
        <f>RunTime!AW25/RunTime!S25</f>
        <v>3.3266700962739764</v>
      </c>
      <c r="T25" s="348">
        <f>RunTime!AW25/RunTime!T25</f>
        <v>2.3654479262833354</v>
      </c>
      <c r="U25" s="348">
        <f>RunTime!AW25/RunTime!U25</f>
        <v>3.9066194873565201</v>
      </c>
      <c r="V25" s="348">
        <f>RunTime!$AW25/RunTime!V25</f>
        <v>3.6418686977043548</v>
      </c>
      <c r="W25" s="348">
        <f>RunTime!AW25/RunTime!W25</f>
        <v>3.3580118694362016</v>
      </c>
      <c r="X25" s="348">
        <f>RunTime!AW25/RunTime!X25</f>
        <v>2.3598575028238766</v>
      </c>
      <c r="Y25" s="348">
        <f>RunTime!AW25/RunTime!Y25</f>
        <v>2.9466215336544717</v>
      </c>
      <c r="Z25" s="348">
        <f>RunTime!AW25/RunTime!Z25</f>
        <v>2.780694569579818</v>
      </c>
      <c r="AA25" s="349">
        <f>RunTime!AW25/RunTime!AA25</f>
        <v>0.69872190664361566</v>
      </c>
      <c r="AB25" s="349">
        <f>RunTime!AW25/RunTime!AB25</f>
        <v>0.41588342842442783</v>
      </c>
      <c r="AC25" s="350">
        <f>RunTime!AW25/RunTime!AC25</f>
        <v>1.9001497194509354</v>
      </c>
      <c r="AD25" s="350">
        <f>RunTime!AW25/RunTime!AD25</f>
        <v>1.761939978980966</v>
      </c>
      <c r="AE25" s="350">
        <f>RunTime!AW25/RunTime!AE25</f>
        <v>1.446768162108605</v>
      </c>
      <c r="AF25" s="351">
        <f>RunTime!AW25/RunTime!AF25</f>
        <v>0.72859258305433938</v>
      </c>
      <c r="AG25" s="351">
        <f>RunTime!AW25/RunTime!AG25</f>
        <v>0.74636430589295744</v>
      </c>
      <c r="AH25" s="351">
        <f>RunTime!AW25/RunTime!AH25</f>
        <v>0.43571644003516585</v>
      </c>
      <c r="AI25" s="352">
        <f>RunTime!AW25/RunTime!AI25</f>
        <v>3.2955880211619664</v>
      </c>
      <c r="AJ25" s="352">
        <f>RunTime!$AW25/RunTime!AJ25</f>
        <v>3.2581875764773627</v>
      </c>
      <c r="AK25" s="352">
        <f>RunTime!AW25/RunTime!AK25</f>
        <v>2.7979972802571393</v>
      </c>
      <c r="AL25" s="352">
        <f>RunTime!AW25/RunTime!AL25</f>
        <v>2.5807297605473201</v>
      </c>
      <c r="AM25" s="352">
        <f>RunTime!AW25/RunTime!AM25</f>
        <v>1.5892286627110908</v>
      </c>
      <c r="AN25" s="352">
        <f>RunTime!AW25/RunTime!AN25</f>
        <v>3.2616308394379727</v>
      </c>
      <c r="AO25" s="352">
        <f>RunTime!AW25/RunTime!AO25</f>
        <v>3.2146103588675317</v>
      </c>
      <c r="AP25" s="352">
        <f>RunTime!AW25/RunTime!AP25</f>
        <v>2.6245723894010551</v>
      </c>
      <c r="AQ25" s="352">
        <f>RunTime!AW25/RunTime!AQ25</f>
        <v>1.5930318493753299</v>
      </c>
      <c r="AR25" s="352">
        <f>RunTime!AW25/RunTime!AR25</f>
        <v>3.3172435693871072</v>
      </c>
      <c r="AS25" s="352">
        <f>RunTime!$AW25/RunTime!AS25</f>
        <v>3.2297483708319454</v>
      </c>
      <c r="AT25" s="352">
        <f>RunTime!AW25/RunTime!AT25</f>
        <v>1.668628583365076</v>
      </c>
      <c r="AU25" s="352">
        <f>RunTime!AW25/RunTime!AU25</f>
        <v>1.7638623699489537</v>
      </c>
      <c r="BO25" s="7" t="e">
        <f>RunTime!AW25/RunTime!BO25</f>
        <v>#DIV/0!</v>
      </c>
      <c r="BP25" s="7" t="e">
        <f>RunTime!AW25/RunTime!BP25</f>
        <v>#DIV/0!</v>
      </c>
    </row>
    <row r="26" spans="1:68">
      <c r="A26" s="14" t="s">
        <v>44</v>
      </c>
      <c r="B26" s="14" t="str">
        <f>RunTime!B26</f>
        <v>JN</v>
      </c>
      <c r="C26" s="15">
        <f>RunTime!AW26/RunTime!C26</f>
        <v>0.83856791856791857</v>
      </c>
      <c r="D26" s="15">
        <f>RunTime!AW26/RunTime!D26</f>
        <v>0.86050800328487664</v>
      </c>
      <c r="E26" s="346">
        <f>RunTime!AW26/RunTime!E26</f>
        <v>1.7279118208644333</v>
      </c>
      <c r="F26" s="347">
        <f>RunTime!AW26/RunTime!F26</f>
        <v>1.8886605110043004</v>
      </c>
      <c r="G26" s="348">
        <f>RunTime!AW26/RunTime!G26</f>
        <v>2.757097354936989</v>
      </c>
      <c r="H26" s="348">
        <f>RunTime!$AW26/RunTime!H26</f>
        <v>2.6446599362380443</v>
      </c>
      <c r="I26" s="348">
        <f>RunTime!AW26/RunTime!I26</f>
        <v>2.2009433614622105</v>
      </c>
      <c r="J26" s="348">
        <f>RunTime!AW26/RunTime!J26</f>
        <v>1.6937102994555353</v>
      </c>
      <c r="K26" s="348">
        <f>RunTime!AW26/RunTime!K26</f>
        <v>2.7266377539374571</v>
      </c>
      <c r="L26" s="348">
        <f>RunTime!$AW26/RunTime!L26</f>
        <v>2.5170466517763073</v>
      </c>
      <c r="M26" s="348">
        <f>RunTime!AW26/RunTime!M26</f>
        <v>2.6591425136903966</v>
      </c>
      <c r="N26" s="348">
        <f>RunTime!$AW26/RunTime!N26</f>
        <v>2.4411247803163447</v>
      </c>
      <c r="O26" s="348">
        <f>RunTime!AW26/RunTime!O26</f>
        <v>2.0318070485780377</v>
      </c>
      <c r="P26" s="348">
        <f>RunTime!AW26/RunTime!P26</f>
        <v>1.5574997392302075</v>
      </c>
      <c r="Q26" s="348">
        <f>RunTime!AW26/RunTime!Q26</f>
        <v>2.3910885143520555</v>
      </c>
      <c r="R26" s="348">
        <f>RunTime!AW26/RunTime!R26</f>
        <v>2.2374690941784667</v>
      </c>
      <c r="S26" s="348">
        <f>RunTime!AW26/RunTime!S26</f>
        <v>2.0127721237446923</v>
      </c>
      <c r="T26" s="348">
        <f>RunTime!AW26/RunTime!T26</f>
        <v>1.4516928760664025</v>
      </c>
      <c r="U26" s="348">
        <f>RunTime!AW26/RunTime!U26</f>
        <v>2.4006993850235134</v>
      </c>
      <c r="V26" s="348">
        <f>RunTime!$AW26/RunTime!V26</f>
        <v>2.1905303308149344</v>
      </c>
      <c r="W26" s="348">
        <f>RunTime!AW26/RunTime!W26</f>
        <v>1.9715785304020597</v>
      </c>
      <c r="X26" s="348">
        <f>RunTime!AW26/RunTime!X26</f>
        <v>1.3483914663054521</v>
      </c>
      <c r="Y26" s="348">
        <f>RunTime!AW26/RunTime!Y26</f>
        <v>2.4836576846307383</v>
      </c>
      <c r="Z26" s="348">
        <f>RunTime!AW26/RunTime!Z26</f>
        <v>2.350161328401668</v>
      </c>
      <c r="AA26" s="349">
        <f>RunTime!AW26/RunTime!AA26</f>
        <v>0.52523875688129873</v>
      </c>
      <c r="AB26" s="349">
        <f>RunTime!AW26/RunTime!AB26</f>
        <v>0.51022116674212592</v>
      </c>
      <c r="AC26" s="350">
        <f>RunTime!AW26/RunTime!AC26</f>
        <v>2.16081183748779</v>
      </c>
      <c r="AD26" s="350">
        <f>RunTime!AW26/RunTime!AD26</f>
        <v>1.6916475486447446</v>
      </c>
      <c r="AE26" s="350">
        <f>RunTime!AW26/RunTime!AE26</f>
        <v>1.2718967610042804</v>
      </c>
      <c r="AF26" s="351">
        <f>RunTime!AW26/RunTime!AF26</f>
        <v>0.59701328428775624</v>
      </c>
      <c r="AG26" s="351">
        <f>RunTime!AW26/RunTime!AG26</f>
        <v>0.58113196532298073</v>
      </c>
      <c r="AH26" s="351">
        <f>RunTime!AW26/RunTime!AH26</f>
        <v>0.5508346398598174</v>
      </c>
      <c r="AI26" s="352">
        <f>RunTime!AW26/RunTime!AI26</f>
        <v>3.0782353244343659</v>
      </c>
      <c r="AJ26" s="352">
        <f>RunTime!$AW26/RunTime!AJ26</f>
        <v>3.0107369694525659</v>
      </c>
      <c r="AK26" s="352">
        <f>RunTime!AW26/RunTime!AK26</f>
        <v>2.3485903031732924</v>
      </c>
      <c r="AL26" s="352">
        <f>RunTime!AW26/RunTime!AL26</f>
        <v>2.0861683548725112</v>
      </c>
      <c r="AM26" s="352">
        <f>RunTime!AW26/RunTime!AM26</f>
        <v>1.1498344370860927</v>
      </c>
      <c r="AN26" s="352">
        <f>RunTime!AW26/RunTime!AN26</f>
        <v>2.8128002260525569</v>
      </c>
      <c r="AO26" s="352">
        <f>RunTime!AW26/RunTime!AO26</f>
        <v>2.5940065146579805</v>
      </c>
      <c r="AP26" s="352">
        <f>RunTime!AW26/RunTime!AP26</f>
        <v>1.8994116711718874</v>
      </c>
      <c r="AQ26" s="352">
        <f>RunTime!AW26/RunTime!AQ26</f>
        <v>1.0719323749528886</v>
      </c>
      <c r="AR26" s="352">
        <f>RunTime!AW26/RunTime!AR26</f>
        <v>2.89852470154324</v>
      </c>
      <c r="AS26" s="352">
        <f>RunTime!$AW26/RunTime!AS26</f>
        <v>2.7101824121971139</v>
      </c>
      <c r="AT26" s="352">
        <f>RunTime!AW26/RunTime!AT26</f>
        <v>2.8800752242260579</v>
      </c>
      <c r="AU26" s="352">
        <f>RunTime!AW26/RunTime!AU26</f>
        <v>2.8355013292821876</v>
      </c>
      <c r="BO26" s="7" t="e">
        <f>RunTime!AW26/RunTime!BO26</f>
        <v>#DIV/0!</v>
      </c>
      <c r="BP26" s="7" t="e">
        <f>RunTime!AW26/RunTime!BP26</f>
        <v>#DIV/0!</v>
      </c>
    </row>
    <row r="27" spans="1:68">
      <c r="A27" s="14" t="s">
        <v>12</v>
      </c>
      <c r="B27" s="14" t="str">
        <f>RunTime!B27</f>
        <v>JN</v>
      </c>
      <c r="C27" s="15">
        <f>RunTime!AW27/RunTime!C27</f>
        <v>1.1054269588669203</v>
      </c>
      <c r="D27" s="15">
        <f>RunTime!AW27/RunTime!D27</f>
        <v>1.1135414979939187</v>
      </c>
      <c r="E27" s="346">
        <f>RunTime!AW27/RunTime!E27</f>
        <v>1.7394117812377043</v>
      </c>
      <c r="F27" s="347">
        <f>RunTime!AW27/RunTime!F27</f>
        <v>1.7513724214041142</v>
      </c>
      <c r="G27" s="348">
        <f>RunTime!AW27/RunTime!G27</f>
        <v>2.1621572052401743</v>
      </c>
      <c r="H27" s="348">
        <f>RunTime!$AW27/RunTime!H27</f>
        <v>1.9932930756843799</v>
      </c>
      <c r="I27" s="348">
        <f>RunTime!AW27/RunTime!I27</f>
        <v>1.5906386533024928</v>
      </c>
      <c r="J27" s="348">
        <f>RunTime!AW27/RunTime!J27</f>
        <v>1.1811853505859</v>
      </c>
      <c r="K27" s="348">
        <f>RunTime!AW27/RunTime!K27</f>
        <v>2.1529811806449368</v>
      </c>
      <c r="L27" s="348">
        <f>RunTime!$AW27/RunTime!L27</f>
        <v>1.9872768430516308</v>
      </c>
      <c r="M27" s="348">
        <f>RunTime!AW27/RunTime!M27</f>
        <v>2.1670022058051188</v>
      </c>
      <c r="N27" s="348">
        <f>RunTime!$AW27/RunTime!N27</f>
        <v>1.9819312796208528</v>
      </c>
      <c r="O27" s="348">
        <f>RunTime!AW27/RunTime!O27</f>
        <v>1.5884749634268407</v>
      </c>
      <c r="P27" s="348">
        <f>RunTime!AW27/RunTime!P27</f>
        <v>1.1878274637750694</v>
      </c>
      <c r="Q27" s="348">
        <f>RunTime!AW27/RunTime!Q27</f>
        <v>2.1675334454016948</v>
      </c>
      <c r="R27" s="348">
        <f>RunTime!AW27/RunTime!R27</f>
        <v>1.9784467602212061</v>
      </c>
      <c r="S27" s="348">
        <f>RunTime!AW27/RunTime!S27</f>
        <v>1.779930691360865</v>
      </c>
      <c r="T27" s="348">
        <f>RunTime!AW27/RunTime!T27</f>
        <v>1.1946369286596663</v>
      </c>
      <c r="U27" s="348">
        <f>RunTime!AW27/RunTime!U27</f>
        <v>2.1834385803993506</v>
      </c>
      <c r="V27" s="348">
        <f>RunTime!$AW27/RunTime!V27</f>
        <v>1.9784467602212061</v>
      </c>
      <c r="W27" s="348">
        <f>RunTime!AW27/RunTime!W27</f>
        <v>1.779163193146865</v>
      </c>
      <c r="X27" s="348">
        <f>RunTime!AW27/RunTime!X27</f>
        <v>1.1775671150516562</v>
      </c>
      <c r="Y27" s="348">
        <f>RunTime!AW27/RunTime!Y27</f>
        <v>2.1674575380843981</v>
      </c>
      <c r="Z27" s="348">
        <f>RunTime!AW27/RunTime!Z27</f>
        <v>1.9730856286661562</v>
      </c>
      <c r="AA27" s="349">
        <f>RunTime!AW27/RunTime!AA27</f>
        <v>0.47122229582086594</v>
      </c>
      <c r="AB27" s="349">
        <f>RunTime!AW27/RunTime!AB27</f>
        <v>0.46886978985166883</v>
      </c>
      <c r="AC27" s="350">
        <f>RunTime!AW27/RunTime!AC27</f>
        <v>2.2255213951815893</v>
      </c>
      <c r="AD27" s="350">
        <f>RunTime!AW27/RunTime!AD27</f>
        <v>1.7562427286399362</v>
      </c>
      <c r="AE27" s="350">
        <f>RunTime!AW27/RunTime!AE27</f>
        <v>1.1668222008559093</v>
      </c>
      <c r="AF27" s="351">
        <f>RunTime!AW27/RunTime!AF27</f>
        <v>0.4936097331440511</v>
      </c>
      <c r="AG27" s="351">
        <f>RunTime!AW27/RunTime!AG27</f>
        <v>0.49696282318933671</v>
      </c>
      <c r="AH27" s="351">
        <f>RunTime!AW27/RunTime!AH27</f>
        <v>0.49043368357660183</v>
      </c>
      <c r="AI27" s="352">
        <f>RunTime!AW27/RunTime!AI27</f>
        <v>2.5105159615462616</v>
      </c>
      <c r="AJ27" s="352">
        <f>RunTime!$AW27/RunTime!AJ27</f>
        <v>2.3636337597861368</v>
      </c>
      <c r="AK27" s="352">
        <f>RunTime!AW27/RunTime!AK27</f>
        <v>1.8123499267935577</v>
      </c>
      <c r="AL27" s="352">
        <f>RunTime!AW27/RunTime!AL27</f>
        <v>1.5506664495277225</v>
      </c>
      <c r="AM27" s="352">
        <f>RunTime!AW27/RunTime!AM27</f>
        <v>0.8157712636254596</v>
      </c>
      <c r="AN27" s="352">
        <f>RunTime!AW27/RunTime!AN27</f>
        <v>2.5238245728499771</v>
      </c>
      <c r="AO27" s="352">
        <f>RunTime!AW27/RunTime!AO27</f>
        <v>2.3604786422578181</v>
      </c>
      <c r="AP27" s="352">
        <f>RunTime!AW27/RunTime!AP27</f>
        <v>1.6392994305390012</v>
      </c>
      <c r="AQ27" s="352">
        <f>RunTime!AW27/RunTime!AQ27</f>
        <v>0.82145559035888716</v>
      </c>
      <c r="AR27" s="352">
        <f>RunTime!AW27/RunTime!AR27</f>
        <v>2.5568763942824093</v>
      </c>
      <c r="AS27" s="352">
        <f>RunTime!$AW27/RunTime!AS27</f>
        <v>2.3701508827021018</v>
      </c>
      <c r="AT27" s="352">
        <f>RunTime!AW27/RunTime!AT27</f>
        <v>2.5545546475152712</v>
      </c>
      <c r="AU27" s="352">
        <f>RunTime!AW27/RunTime!AU27</f>
        <v>2.3643561141460059</v>
      </c>
      <c r="BO27" s="7" t="e">
        <f>RunTime!AW27/RunTime!BO27</f>
        <v>#DIV/0!</v>
      </c>
      <c r="BP27" s="7" t="e">
        <f>RunTime!AW27/RunTime!BP27</f>
        <v>#DIV/0!</v>
      </c>
    </row>
    <row r="28" spans="1:68">
      <c r="A28" s="14" t="s">
        <v>14</v>
      </c>
      <c r="B28" s="14" t="str">
        <f>RunTime!B28</f>
        <v>JN</v>
      </c>
      <c r="C28" s="15">
        <f>RunTime!AW28/RunTime!C28</f>
        <v>0.75803550202076231</v>
      </c>
      <c r="D28" s="15">
        <f>RunTime!AW28/RunTime!D28</f>
        <v>0.94242857142857139</v>
      </c>
      <c r="E28" s="346">
        <f>RunTime!AW28/RunTime!E28</f>
        <v>1.7646847212485701</v>
      </c>
      <c r="F28" s="347">
        <f>RunTime!AW28/RunTime!F28</f>
        <v>1.869824856327456</v>
      </c>
      <c r="G28" s="348">
        <f>RunTime!AW28/RunTime!G28</f>
        <v>3.101099007975102</v>
      </c>
      <c r="H28" s="348">
        <f>RunTime!$AW28/RunTime!H28</f>
        <v>2.9367708461255067</v>
      </c>
      <c r="I28" s="348">
        <f>RunTime!AW28/RunTime!I28</f>
        <v>2.3034217877094969</v>
      </c>
      <c r="J28" s="348">
        <f>RunTime!AW28/RunTime!J28</f>
        <v>1.730712864121585</v>
      </c>
      <c r="K28" s="348">
        <f>RunTime!AW28/RunTime!K28</f>
        <v>3.106537412314887</v>
      </c>
      <c r="L28" s="348">
        <f>RunTime!$AW28/RunTime!L28</f>
        <v>2.9335285819430812</v>
      </c>
      <c r="M28" s="348">
        <f>RunTime!AW28/RunTime!M28</f>
        <v>3.0706375192604005</v>
      </c>
      <c r="N28" s="348">
        <f>RunTime!$AW28/RunTime!N28</f>
        <v>2.8069869123774867</v>
      </c>
      <c r="O28" s="348">
        <f>RunTime!AW28/RunTime!O28</f>
        <v>2.2264337584954847</v>
      </c>
      <c r="P28" s="348">
        <f>RunTime!AW28/RunTime!P28</f>
        <v>1.6601266921207913</v>
      </c>
      <c r="Q28" s="348">
        <f>RunTime!AW28/RunTime!Q28</f>
        <v>2.9295755237045205</v>
      </c>
      <c r="R28" s="348">
        <f>RunTime!AW28/RunTime!R28</f>
        <v>2.7671979865771807</v>
      </c>
      <c r="S28" s="348">
        <f>RunTime!AW28/RunTime!S28</f>
        <v>2.4764795733443794</v>
      </c>
      <c r="T28" s="348">
        <f>RunTime!AW28/RunTime!T28</f>
        <v>1.6826121372031662</v>
      </c>
      <c r="U28" s="348">
        <f>RunTime!AW28/RunTime!U28</f>
        <v>2.7255670161841805</v>
      </c>
      <c r="V28" s="348">
        <f>RunTime!$AW28/RunTime!V28</f>
        <v>2.5766754660058182</v>
      </c>
      <c r="W28" s="348">
        <f>RunTime!AW28/RunTime!W28</f>
        <v>2.3010945393312485</v>
      </c>
      <c r="X28" s="348">
        <f>RunTime!AW28/RunTime!X28</f>
        <v>1.4463605298173459</v>
      </c>
      <c r="Y28" s="348">
        <f>RunTime!AW28/RunTime!Y28</f>
        <v>2.4918333854329475</v>
      </c>
      <c r="Z28" s="348">
        <f>RunTime!AW28/RunTime!Z28</f>
        <v>2.1007708525497431</v>
      </c>
      <c r="AA28" s="349">
        <f>RunTime!AW28/RunTime!AA28</f>
        <v>0.5456606808743667</v>
      </c>
      <c r="AB28" s="349">
        <f>RunTime!AW28/RunTime!AB28</f>
        <v>0.5262965326760346</v>
      </c>
      <c r="AC28" s="350">
        <f>RunTime!AW28/RunTime!AC28</f>
        <v>2.4096050178850317</v>
      </c>
      <c r="AD28" s="350">
        <f>RunTime!AW28/RunTime!AD28</f>
        <v>1.8450121513713689</v>
      </c>
      <c r="AE28" s="350">
        <f>RunTime!AW28/RunTime!AE28</f>
        <v>1.4142001774098165</v>
      </c>
      <c r="AF28" s="351">
        <f>RunTime!AW28/RunTime!AF28</f>
        <v>0.6319967493855545</v>
      </c>
      <c r="AG28" s="351">
        <f>RunTime!AW28/RunTime!AG28</f>
        <v>0.61608143444153896</v>
      </c>
      <c r="AH28" s="351">
        <f>RunTime!AW28/RunTime!AH28</f>
        <v>0.55221911766403797</v>
      </c>
      <c r="AI28" s="352">
        <f>RunTime!AW28/RunTime!AI28</f>
        <v>3.5525700066849883</v>
      </c>
      <c r="AJ28" s="352">
        <f>RunTime!$AW28/RunTime!AJ28</f>
        <v>3.2198902652484178</v>
      </c>
      <c r="AK28" s="352">
        <f>RunTime!AW28/RunTime!AK28</f>
        <v>2.834938652124948</v>
      </c>
      <c r="AL28" s="352">
        <f>RunTime!AW28/RunTime!AL28</f>
        <v>2.6612647451591362</v>
      </c>
      <c r="AM28" s="352">
        <f>RunTime!AW28/RunTime!AM28</f>
        <v>1.4132390745501284</v>
      </c>
      <c r="AN28" s="352">
        <f>RunTime!AW28/RunTime!AN28</f>
        <v>3.2397378581589109</v>
      </c>
      <c r="AO28" s="352">
        <f>RunTime!AW28/RunTime!AO28</f>
        <v>3.1443199000723161</v>
      </c>
      <c r="AP28" s="352">
        <f>RunTime!AW28/RunTime!AP28</f>
        <v>2.3118837006960553</v>
      </c>
      <c r="AQ28" s="352">
        <f>RunTime!AW28/RunTime!AQ28</f>
        <v>1.2217914984928218</v>
      </c>
      <c r="AR28" s="352">
        <f>RunTime!AW28/RunTime!AR28</f>
        <v>3.0809230868332902</v>
      </c>
      <c r="AS28" s="352">
        <f>RunTime!$AW28/RunTime!AS28</f>
        <v>2.8596860986547084</v>
      </c>
      <c r="AT28" s="352">
        <f>RunTime!AW28/RunTime!AT28</f>
        <v>1.7887744034707156</v>
      </c>
      <c r="AU28" s="352">
        <f>RunTime!AW28/RunTime!AU28</f>
        <v>2.8610546150625109</v>
      </c>
      <c r="BO28" s="7" t="e">
        <f>RunTime!AW28/RunTime!BO28</f>
        <v>#DIV/0!</v>
      </c>
      <c r="BP28" s="7" t="e">
        <f>RunTime!AW28/RunTime!BP28</f>
        <v>#DIV/0!</v>
      </c>
    </row>
    <row r="29" spans="1:68">
      <c r="A29" s="14" t="s">
        <v>15</v>
      </c>
      <c r="B29" s="14" t="str">
        <f>RunTime!B29</f>
        <v>NN</v>
      </c>
      <c r="C29" s="15">
        <f>RunTime!AW29/RunTime!C29</f>
        <v>0.89396551715517247</v>
      </c>
      <c r="D29" s="15">
        <f>RunTime!AW29/RunTime!D29</f>
        <v>0.89913294815003841</v>
      </c>
      <c r="E29" s="346">
        <f>RunTime!AW29/RunTime!E29</f>
        <v>1.8606459329462108</v>
      </c>
      <c r="F29" s="347">
        <f>RunTime!AW29/RunTime!F29</f>
        <v>1.8573134327676006</v>
      </c>
      <c r="G29" s="348">
        <f>RunTime!AW29/RunTime!G29</f>
        <v>2.3802601373083201</v>
      </c>
      <c r="H29" s="348">
        <f>RunTime!$AW29/RunTime!H29</f>
        <v>2.2048192770520778</v>
      </c>
      <c r="I29" s="348">
        <f>RunTime!AW29/RunTime!I29</f>
        <v>1.758620689386172</v>
      </c>
      <c r="J29" s="348">
        <f>RunTime!AW29/RunTime!J29</f>
        <v>1.3137668918206826</v>
      </c>
      <c r="K29" s="348">
        <f>RunTime!AW29/RunTime!K29</f>
        <v>2.3693830917464296</v>
      </c>
      <c r="L29" s="348">
        <f>RunTime!$AW29/RunTime!L29</f>
        <v>2.1877637128691982</v>
      </c>
      <c r="M29" s="348">
        <f>RunTime!AW29/RunTime!M29</f>
        <v>2.3568181815909091</v>
      </c>
      <c r="N29" s="348">
        <f>RunTime!$AW29/RunTime!N29</f>
        <v>2.1785714283613444</v>
      </c>
      <c r="O29" s="348">
        <f>RunTime!AW29/RunTime!O29</f>
        <v>1.7546531301184434</v>
      </c>
      <c r="P29" s="348">
        <f>RunTime!AW29/RunTime!P29</f>
        <v>1.323829787162716</v>
      </c>
      <c r="Q29" s="348">
        <f>RunTime!AW29/RunTime!Q29</f>
        <v>2.3675799084474889</v>
      </c>
      <c r="R29" s="348">
        <f>RunTime!AW29/RunTime!R29</f>
        <v>2.1816269284138587</v>
      </c>
      <c r="S29" s="348">
        <f>RunTime!AW29/RunTime!S29</f>
        <v>1.9702343254572661</v>
      </c>
      <c r="T29" s="348">
        <f>RunTime!AW29/RunTime!T29</f>
        <v>1.3255219428344918</v>
      </c>
      <c r="U29" s="348">
        <f>RunTime!AW29/RunTime!U29</f>
        <v>2.3949191683602771</v>
      </c>
      <c r="V29" s="348">
        <f>RunTime!$AW29/RunTime!V29</f>
        <v>2.1785714283613444</v>
      </c>
      <c r="W29" s="348">
        <f>RunTime!AW29/RunTime!W29</f>
        <v>1.955373978564134</v>
      </c>
      <c r="X29" s="348">
        <f>RunTime!AW29/RunTime!X29</f>
        <v>1.2946317102372036</v>
      </c>
      <c r="Y29" s="348">
        <f>RunTime!AW29/RunTime!Y29</f>
        <v>2.3949191683602771</v>
      </c>
      <c r="Z29" s="348">
        <f>RunTime!AW29/RunTime!Z29</f>
        <v>2.1893033071647219</v>
      </c>
      <c r="AA29" s="349">
        <f>RunTime!AW29/RunTime!AA29</f>
        <v>0.5075040783372764</v>
      </c>
      <c r="AB29" s="349">
        <f>RunTime!AW29/RunTime!AB29</f>
        <v>0.5001607717363602</v>
      </c>
      <c r="AC29" s="350">
        <f>RunTime!AW29/RunTime!AC29</f>
        <v>2.298485407809495</v>
      </c>
      <c r="AD29" s="350">
        <f>RunTime!AW29/RunTime!AD29</f>
        <v>1.826776276874529</v>
      </c>
      <c r="AE29" s="350">
        <f>RunTime!AW29/RunTime!AE29</f>
        <v>1.2364864863181049</v>
      </c>
      <c r="AF29" s="351">
        <f>RunTime!AW29/RunTime!AF29</f>
        <v>0.5373056994300518</v>
      </c>
      <c r="AG29" s="351">
        <f>RunTime!AW29/RunTime!AG29</f>
        <v>0.5373056994300518</v>
      </c>
      <c r="AH29" s="351">
        <f>RunTime!AW29/RunTime!AH29</f>
        <v>0.53545611001110915</v>
      </c>
      <c r="AI29" s="352">
        <f>RunTime!AW29/RunTime!AI29</f>
        <v>2.6772805507467541</v>
      </c>
      <c r="AJ29" s="352">
        <f>RunTime!$AW29/RunTime!AJ29</f>
        <v>2.5231143549878348</v>
      </c>
      <c r="AK29" s="352">
        <f>RunTime!AW29/RunTime!AK29</f>
        <v>1.9764930111196641</v>
      </c>
      <c r="AL29" s="352">
        <f>RunTime!AW29/RunTime!AL29</f>
        <v>1.6972176757774142</v>
      </c>
      <c r="AM29" s="352">
        <f>RunTime!AW29/RunTime!AM29</f>
        <v>0.92177777768888891</v>
      </c>
      <c r="AN29" s="352">
        <f>RunTime!AW29/RunTime!AN29</f>
        <v>2.6842105262885427</v>
      </c>
      <c r="AO29" s="352">
        <f>RunTime!AW29/RunTime!AO29</f>
        <v>2.5272136474026983</v>
      </c>
      <c r="AP29" s="352">
        <f>RunTime!AW29/RunTime!AP29</f>
        <v>1.798265895676401</v>
      </c>
      <c r="AQ29" s="352">
        <f>RunTime!AW29/RunTime!AQ29</f>
        <v>0.92589285705357149</v>
      </c>
      <c r="AR29" s="352">
        <f>RunTime!AW29/RunTime!AR29</f>
        <v>2.7099303130914696</v>
      </c>
      <c r="AS29" s="352">
        <f>RunTime!$AW29/RunTime!AS29</f>
        <v>2.5416666664215688</v>
      </c>
      <c r="AT29" s="352">
        <f>RunTime!AW29/RunTime!AT29</f>
        <v>2.72178477664042</v>
      </c>
      <c r="AU29" s="352">
        <f>RunTime!AW29/RunTime!AU29</f>
        <v>2.5437448891624084</v>
      </c>
      <c r="BO29" s="7" t="e">
        <f>RunTime!AW29/RunTime!BO29</f>
        <v>#DIV/0!</v>
      </c>
      <c r="BP29" s="7" t="e">
        <f>RunTime!AW29/RunTime!BP29</f>
        <v>#DIV/0!</v>
      </c>
    </row>
    <row r="30" spans="1:68">
      <c r="A30" s="14" t="s">
        <v>93</v>
      </c>
      <c r="B30" s="14" t="str">
        <f>RunTime!B30</f>
        <v>NN</v>
      </c>
      <c r="C30" s="15">
        <f>RunTime!AW30/RunTime!C30</f>
        <v>0.79483050834409652</v>
      </c>
      <c r="D30" s="15">
        <f>RunTime!AW30/RunTime!D30</f>
        <v>0.79889267448485646</v>
      </c>
      <c r="E30" s="346">
        <f>RunTime!AW30/RunTime!E30</f>
        <v>2.1383948928522574</v>
      </c>
      <c r="F30" s="347">
        <f>RunTime!AW30/RunTime!F30</f>
        <v>2.1590699815953038</v>
      </c>
      <c r="G30" s="348">
        <f>RunTime!AW30/RunTime!G30</f>
        <v>2.5653719914012783</v>
      </c>
      <c r="H30" s="348">
        <f>RunTime!$AW30/RunTime!H30</f>
        <v>2.3816658203469609</v>
      </c>
      <c r="I30" s="348">
        <f>RunTime!AW30/RunTime!I30</f>
        <v>1.9203521703624078</v>
      </c>
      <c r="J30" s="348">
        <f>RunTime!AW30/RunTime!J30</f>
        <v>1.4563664600873807</v>
      </c>
      <c r="K30" s="348">
        <f>RunTime!AW30/RunTime!K30</f>
        <v>2.5514145809411639</v>
      </c>
      <c r="L30" s="348">
        <f>RunTime!$AW30/RunTime!L30</f>
        <v>2.3756332320288753</v>
      </c>
      <c r="M30" s="348">
        <f>RunTime!AW30/RunTime!M30</f>
        <v>2.525309639216478</v>
      </c>
      <c r="N30" s="348">
        <f>RunTime!$AW30/RunTime!N30</f>
        <v>2.3732287448318208</v>
      </c>
      <c r="O30" s="348">
        <f>RunTime!AW30/RunTime!O30</f>
        <v>1.918780687329428</v>
      </c>
      <c r="P30" s="348">
        <f>RunTime!AW30/RunTime!P30</f>
        <v>1.4518575846975674</v>
      </c>
      <c r="Q30" s="348">
        <f>RunTime!AW30/RunTime!Q30</f>
        <v>2.57099780703125</v>
      </c>
      <c r="R30" s="348">
        <f>RunTime!AW30/RunTime!R30</f>
        <v>2.3708291204560576</v>
      </c>
      <c r="S30" s="348">
        <f>RunTime!AW30/RunTime!S30</f>
        <v>2.1452424518803643</v>
      </c>
      <c r="T30" s="348">
        <f>RunTime!AW30/RunTime!T30</f>
        <v>1.4518575846975674</v>
      </c>
      <c r="U30" s="348">
        <f>RunTime!AW30/RunTime!U30</f>
        <v>2.5880242825745032</v>
      </c>
      <c r="V30" s="348">
        <f>RunTime!$AW30/RunTime!V30</f>
        <v>2.3732287448318208</v>
      </c>
      <c r="W30" s="348">
        <f>RunTime!AW30/RunTime!W30</f>
        <v>2.1413242009246574</v>
      </c>
      <c r="X30" s="348">
        <f>RunTime!AW30/RunTime!X30</f>
        <v>1.4473765432175927</v>
      </c>
      <c r="Y30" s="348">
        <f>RunTime!AW30/RunTime!Y30</f>
        <v>2.5837465564876032</v>
      </c>
      <c r="Z30" s="348">
        <f>RunTime!AW30/RunTime!Z30</f>
        <v>2.3708291204560576</v>
      </c>
      <c r="AA30" s="349">
        <f>RunTime!AW30/RunTime!AA30</f>
        <v>0.52221603569568109</v>
      </c>
      <c r="AB30" s="349">
        <f>RunTime!AW30/RunTime!AB30</f>
        <v>0.51932447397840531</v>
      </c>
      <c r="AC30" s="350">
        <f>RunTime!AW30/RunTime!AC30</f>
        <v>2.6081757509932242</v>
      </c>
      <c r="AD30" s="350">
        <f>RunTime!AW30/RunTime!AD30</f>
        <v>2.0750000001028761</v>
      </c>
      <c r="AE30" s="350">
        <f>RunTime!AW30/RunTime!AE30</f>
        <v>1.4384969320817496</v>
      </c>
      <c r="AF30" s="351">
        <f>RunTime!AW30/RunTime!AF30</f>
        <v>0.57258852259157511</v>
      </c>
      <c r="AG30" s="351">
        <f>RunTime!AW30/RunTime!AG30</f>
        <v>0.57258852259157511</v>
      </c>
      <c r="AH30" s="351">
        <f>RunTime!AW30/RunTime!AH30</f>
        <v>0.56842424242727274</v>
      </c>
      <c r="AI30" s="352">
        <f>RunTime!AW30/RunTime!AI30</f>
        <v>2.7830860532621315</v>
      </c>
      <c r="AJ30" s="352">
        <f>RunTime!$AW30/RunTime!AJ30</f>
        <v>2.6419718308511566</v>
      </c>
      <c r="AK30" s="352">
        <f>RunTime!AW30/RunTime!AK30</f>
        <v>2.0722492267928523</v>
      </c>
      <c r="AL30" s="352">
        <f>RunTime!AW30/RunTime!AL30</f>
        <v>1.7636329447917876</v>
      </c>
      <c r="AM30" s="352">
        <f>RunTime!AW30/RunTime!AM30</f>
        <v>0.96293634517206084</v>
      </c>
      <c r="AN30" s="352">
        <f>RunTime!AW30/RunTime!AN30</f>
        <v>2.7997014927193851</v>
      </c>
      <c r="AO30" s="352">
        <f>RunTime!AW30/RunTime!AO30</f>
        <v>2.6479390176678677</v>
      </c>
      <c r="AP30" s="352">
        <f>RunTime!AW30/RunTime!AP30</f>
        <v>1.8765506202581033</v>
      </c>
      <c r="AQ30" s="352">
        <f>RunTime!AW30/RunTime!AQ30</f>
        <v>0.95899795501533747</v>
      </c>
      <c r="AR30" s="352">
        <f>RunTime!AW30/RunTime!AR30</f>
        <v>2.8386803872525013</v>
      </c>
      <c r="AS30" s="352">
        <f>RunTime!$AW30/RunTime!AS30</f>
        <v>2.6389983119239728</v>
      </c>
      <c r="AT30" s="352">
        <f>RunTime!AW30/RunTime!AT30</f>
        <v>2.7440023404040961</v>
      </c>
      <c r="AU30" s="352">
        <f>RunTime!AW30/RunTime!AU30</f>
        <v>2.6629755820698469</v>
      </c>
      <c r="BO30" s="7" t="e">
        <f>RunTime!AW30/RunTime!BO30</f>
        <v>#DIV/0!</v>
      </c>
      <c r="BP30" s="7" t="e">
        <f>RunTime!AW30/RunTime!BP30</f>
        <v>#DIV/0!</v>
      </c>
    </row>
    <row r="31" spans="1:68">
      <c r="A31" s="14" t="s">
        <v>94</v>
      </c>
      <c r="B31" s="14" t="str">
        <f>RunTime!B31</f>
        <v>NN</v>
      </c>
      <c r="C31" s="15">
        <f>RunTime!AW31/RunTime!C31</f>
        <v>0.78526923093392897</v>
      </c>
      <c r="D31" s="15">
        <f>RunTime!AW31/RunTime!D31</f>
        <v>0.8025550313679245</v>
      </c>
      <c r="E31" s="346">
        <f>RunTime!AW31/RunTime!E31</f>
        <v>1.8587946100248511</v>
      </c>
      <c r="F31" s="347">
        <f>RunTime!AW31/RunTime!F31</f>
        <v>1.8946733479955458</v>
      </c>
      <c r="G31" s="348">
        <f>RunTime!AW31/RunTime!G31</f>
        <v>2.6695868195429302</v>
      </c>
      <c r="H31" s="348">
        <f>RunTime!$AW31/RunTime!H31</f>
        <v>2.5193731485666957</v>
      </c>
      <c r="I31" s="348">
        <f>RunTime!AW31/RunTime!I31</f>
        <v>2.1057136961633662</v>
      </c>
      <c r="J31" s="348">
        <f>RunTime!AW31/RunTime!J31</f>
        <v>1.6475952226693089</v>
      </c>
      <c r="K31" s="348">
        <f>RunTime!AW31/RunTime!K31</f>
        <v>2.6584635414062503</v>
      </c>
      <c r="L31" s="348">
        <f>RunTime!$AW31/RunTime!L31</f>
        <v>2.5369035785324954</v>
      </c>
      <c r="M31" s="348">
        <f>RunTime!AW31/RunTime!M31</f>
        <v>2.6921149786392404</v>
      </c>
      <c r="N31" s="348">
        <f>RunTime!$AW31/RunTime!N31</f>
        <v>2.5268564351458558</v>
      </c>
      <c r="O31" s="348">
        <f>RunTime!AW31/RunTime!O31</f>
        <v>2.0987870065459528</v>
      </c>
      <c r="P31" s="348">
        <f>RunTime!AW31/RunTime!P31</f>
        <v>1.6412379420669607</v>
      </c>
      <c r="Q31" s="348">
        <f>RunTime!AW31/RunTime!Q31</f>
        <v>2.6864473678751111</v>
      </c>
      <c r="R31" s="348">
        <f>RunTime!AW31/RunTime!R31</f>
        <v>2.5193731485666957</v>
      </c>
      <c r="S31" s="348">
        <f>RunTime!AW31/RunTime!S31</f>
        <v>2.3075271243392832</v>
      </c>
      <c r="T31" s="348">
        <f>RunTime!AW31/RunTime!T31</f>
        <v>1.6422940796332046</v>
      </c>
      <c r="U31" s="348">
        <f>RunTime!AW31/RunTime!U31</f>
        <v>2.6978065539321148</v>
      </c>
      <c r="V31" s="348">
        <f>RunTime!$AW31/RunTime!V31</f>
        <v>2.5168885599112425</v>
      </c>
      <c r="W31" s="348">
        <f>RunTime!AW31/RunTime!W31</f>
        <v>2.2992117114864867</v>
      </c>
      <c r="X31" s="348">
        <f>RunTime!AW31/RunTime!X31</f>
        <v>1.6307507984580991</v>
      </c>
      <c r="Y31" s="348">
        <f>RunTime!AW31/RunTime!Y31</f>
        <v>2.7179179976038341</v>
      </c>
      <c r="Z31" s="348">
        <f>RunTime!AW31/RunTime!Z31</f>
        <v>2.534384309331243</v>
      </c>
      <c r="AA31" s="349">
        <f>RunTime!AW31/RunTime!AA31</f>
        <v>0.54532585464743588</v>
      </c>
      <c r="AB31" s="349">
        <f>RunTime!AW31/RunTime!AB31</f>
        <v>0.5418524415605096</v>
      </c>
      <c r="AC31" s="350">
        <f>RunTime!AW31/RunTime!AC31</f>
        <v>2.0507231819647025</v>
      </c>
      <c r="AD31" s="350">
        <f>RunTime!AW31/RunTime!AD31</f>
        <v>1.754037800515464</v>
      </c>
      <c r="AE31" s="350">
        <f>RunTime!AW31/RunTime!AE31</f>
        <v>1.3250908617601247</v>
      </c>
      <c r="AF31" s="351">
        <f>RunTime!AW31/RunTime!AF31</f>
        <v>0.61496987960601679</v>
      </c>
      <c r="AG31" s="351">
        <f>RunTime!AW31/RunTime!AG31</f>
        <v>0.61349158633089151</v>
      </c>
      <c r="AH31" s="351">
        <f>RunTime!AW31/RunTime!AH31</f>
        <v>0.60909904514102653</v>
      </c>
      <c r="AI31" s="352">
        <f>RunTime!AW31/RunTime!AI31</f>
        <v>2.8184704583454967</v>
      </c>
      <c r="AJ31" s="352">
        <f>RunTime!$AW31/RunTime!AJ31</f>
        <v>2.7208155644753931</v>
      </c>
      <c r="AK31" s="352">
        <f>RunTime!AW31/RunTime!AK31</f>
        <v>2.2827593913432236</v>
      </c>
      <c r="AL31" s="352">
        <f>RunTime!AW31/RunTime!AL31</f>
        <v>2.0111308114657209</v>
      </c>
      <c r="AM31" s="352">
        <f>RunTime!AW31/RunTime!AM31</f>
        <v>1.2004350891956523</v>
      </c>
      <c r="AN31" s="352">
        <f>RunTime!AW31/RunTime!AN31</f>
        <v>2.8200276237215438</v>
      </c>
      <c r="AO31" s="352">
        <f>RunTime!AW31/RunTime!AO31</f>
        <v>2.7150265957675561</v>
      </c>
      <c r="AP31" s="352">
        <f>RunTime!AW31/RunTime!AP31</f>
        <v>2.1109387921836227</v>
      </c>
      <c r="AQ31" s="352">
        <f>RunTime!AW31/RunTime!AQ31</f>
        <v>1.2004350891956523</v>
      </c>
      <c r="AR31" s="352">
        <f>RunTime!AW31/RunTime!AR31</f>
        <v>2.8611266816548349</v>
      </c>
      <c r="AS31" s="352">
        <f>RunTime!$AW31/RunTime!AS31</f>
        <v>2.7208155644753931</v>
      </c>
      <c r="AT31" s="352">
        <f>RunTime!AW31/RunTime!AT31</f>
        <v>2.8515363128884399</v>
      </c>
      <c r="AU31" s="352">
        <f>RunTime!AW31/RunTime!AU31</f>
        <v>2.7501346983028165</v>
      </c>
      <c r="BO31" s="7" t="e">
        <f>RunTime!AW31/RunTime!BO31</f>
        <v>#DIV/0!</v>
      </c>
      <c r="BP31" s="7" t="e">
        <f>RunTime!AW31/RunTime!BP31</f>
        <v>#DIV/0!</v>
      </c>
    </row>
    <row r="32" spans="1:68">
      <c r="A32" s="14" t="s">
        <v>95</v>
      </c>
      <c r="B32" s="14" t="str">
        <f>RunTime!B32</f>
        <v>NN</v>
      </c>
      <c r="C32" s="15">
        <f>RunTime!AW32/RunTime!C32</f>
        <v>0.92388869755078862</v>
      </c>
      <c r="D32" s="15">
        <f>RunTime!AW32/RunTime!D32</f>
        <v>0.94206781451363086</v>
      </c>
      <c r="E32" s="346">
        <f>RunTime!AW32/RunTime!E32</f>
        <v>2.713689271732155</v>
      </c>
      <c r="F32" s="347">
        <f>RunTime!AW32/RunTime!F32</f>
        <v>2.8222368420187118</v>
      </c>
      <c r="G32" s="348">
        <f>RunTime!AW32/RunTime!G32</f>
        <v>3.863292508049466</v>
      </c>
      <c r="H32" s="348">
        <f>RunTime!$AW32/RunTime!H32</f>
        <v>3.6727739733798321</v>
      </c>
      <c r="I32" s="348">
        <f>RunTime!AW32/RunTime!I32</f>
        <v>3.0817528737931035</v>
      </c>
      <c r="J32" s="348">
        <f>RunTime!AW32/RunTime!J32</f>
        <v>2.4373863635966013</v>
      </c>
      <c r="K32" s="348">
        <f>RunTime!AW32/RunTime!K32</f>
        <v>3.8521910922413793</v>
      </c>
      <c r="L32" s="348">
        <f>RunTime!$AW32/RunTime!L32</f>
        <v>3.6378900947574095</v>
      </c>
      <c r="M32" s="348">
        <f>RunTime!AW32/RunTime!M32</f>
        <v>3.9312683293154351</v>
      </c>
      <c r="N32" s="348">
        <f>RunTime!$AW32/RunTime!N32</f>
        <v>3.632960704878049</v>
      </c>
      <c r="O32" s="348">
        <f>RunTime!AW32/RunTime!O32</f>
        <v>3.0782146963350421</v>
      </c>
      <c r="P32" s="348">
        <f>RunTime!AW32/RunTime!P32</f>
        <v>2.404596412519767</v>
      </c>
      <c r="Q32" s="348">
        <f>RunTime!AW32/RunTime!Q32</f>
        <v>3.8913280113365269</v>
      </c>
      <c r="R32" s="348">
        <f>RunTime!AW32/RunTime!R32</f>
        <v>3.6280446557006827</v>
      </c>
      <c r="S32" s="348">
        <f>RunTime!AW32/RunTime!S32</f>
        <v>3.3724842769811323</v>
      </c>
      <c r="T32" s="348">
        <f>RunTime!AW32/RunTime!T32</f>
        <v>2.4219738032520324</v>
      </c>
      <c r="U32" s="348">
        <f>RunTime!AW32/RunTime!U32</f>
        <v>3.908345480771378</v>
      </c>
      <c r="V32" s="348">
        <f>RunTime!$AW32/RunTime!V32</f>
        <v>3.6428328812014721</v>
      </c>
      <c r="W32" s="348">
        <f>RunTime!AW32/RunTime!W32</f>
        <v>3.3472222224719101</v>
      </c>
      <c r="X32" s="348">
        <f>RunTime!AW32/RunTime!X32</f>
        <v>2.428555253804348</v>
      </c>
      <c r="Y32" s="348">
        <f>RunTime!AW32/RunTime!Y32</f>
        <v>3.9197733921052631</v>
      </c>
      <c r="Z32" s="348">
        <f>RunTime!AW32/RunTime!Z32</f>
        <v>3.6677496577745896</v>
      </c>
      <c r="AA32" s="349">
        <f>RunTime!AW32/RunTime!AA32</f>
        <v>0.43880932892981844</v>
      </c>
      <c r="AB32" s="349">
        <f>RunTime!AW32/RunTime!AB32</f>
        <v>0.43595528458536587</v>
      </c>
      <c r="AC32" s="350">
        <f>RunTime!AW32/RunTime!AC32</f>
        <v>3.1175872091723735</v>
      </c>
      <c r="AD32" s="350">
        <f>RunTime!AW32/RunTime!AD32</f>
        <v>2.713689271732155</v>
      </c>
      <c r="AE32" s="350">
        <f>RunTime!AW32/RunTime!AE32</f>
        <v>2.078391473023256</v>
      </c>
      <c r="AF32" s="351">
        <f>RunTime!AW32/RunTime!AF32</f>
        <v>0.46872814680616642</v>
      </c>
      <c r="AG32" s="351">
        <f>RunTime!AW32/RunTime!AG32</f>
        <v>0.47119947271156426</v>
      </c>
      <c r="AH32" s="351">
        <f>RunTime!AW32/RunTime!AH32</f>
        <v>0.44760016690357263</v>
      </c>
      <c r="AI32" s="352">
        <f>RunTime!AW32/RunTime!AI32</f>
        <v>3.7006556248447207</v>
      </c>
      <c r="AJ32" s="352">
        <f>RunTime!$AW32/RunTime!AJ32</f>
        <v>3.5185367456692913</v>
      </c>
      <c r="AK32" s="352">
        <f>RunTime!AW32/RunTime!AK32</f>
        <v>3.0924163785467127</v>
      </c>
      <c r="AL32" s="352">
        <f>RunTime!AW32/RunTime!AL32</f>
        <v>2.8252107486644058</v>
      </c>
      <c r="AM32" s="352">
        <f>RunTime!AW32/RunTime!AM32</f>
        <v>1.7449560690045587</v>
      </c>
      <c r="AN32" s="352">
        <f>RunTime!AW32/RunTime!AN32</f>
        <v>3.6280446557006827</v>
      </c>
      <c r="AO32" s="352">
        <f>RunTime!AW32/RunTime!AO32</f>
        <v>3.5139252956112617</v>
      </c>
      <c r="AP32" s="352">
        <f>RunTime!AW32/RunTime!AP32</f>
        <v>2.9111020631921822</v>
      </c>
      <c r="AQ32" s="352">
        <f>RunTime!AW32/RunTime!AQ32</f>
        <v>1.7286428112185688</v>
      </c>
      <c r="AR32" s="352">
        <f>RunTime!AW32/RunTime!AR32</f>
        <v>3.6477891159183673</v>
      </c>
      <c r="AS32" s="352">
        <f>RunTime!$AW32/RunTime!AS32</f>
        <v>3.5700732364274397</v>
      </c>
      <c r="AT32" s="352">
        <f>RunTime!AW32/RunTime!AT32</f>
        <v>3.6879298494756436</v>
      </c>
      <c r="AU32" s="352">
        <f>RunTime!AW32/RunTime!AU32</f>
        <v>3.5139252956112617</v>
      </c>
      <c r="BO32" s="7" t="e">
        <f>RunTime!AW32/RunTime!BO32</f>
        <v>#DIV/0!</v>
      </c>
      <c r="BP32" s="7" t="e">
        <f>RunTime!AW32/RunTime!BP32</f>
        <v>#DIV/0!</v>
      </c>
    </row>
    <row r="33" spans="1:68">
      <c r="A33" s="14" t="s">
        <v>226</v>
      </c>
      <c r="B33" s="14" t="str">
        <f>RunTime!B33</f>
        <v>NN</v>
      </c>
      <c r="C33" s="15">
        <f>RunTime!AW33/RunTime!C33</f>
        <v>0.78936170212765955</v>
      </c>
      <c r="D33" s="15">
        <f>RunTime!AW33/RunTime!D33</f>
        <v>0.79500000000000004</v>
      </c>
      <c r="E33" s="346">
        <f>RunTime!AW33/RunTime!E33</f>
        <v>1.7149460708782742</v>
      </c>
      <c r="F33" s="347">
        <f>RunTime!AW33/RunTime!F33</f>
        <v>1.7175925925925926</v>
      </c>
      <c r="G33" s="348">
        <f>RunTime!AW33/RunTime!G33</f>
        <v>2.2499999998483826</v>
      </c>
      <c r="H33" s="348">
        <f>RunTime!$AW33/RunTime!H33</f>
        <v>2.0674922601899373</v>
      </c>
      <c r="I33" s="348">
        <f>RunTime!AW33/RunTime!I33</f>
        <v>1.6703351676673504</v>
      </c>
      <c r="J33" s="348">
        <f>RunTime!AW33/RunTime!J33</f>
        <v>1.250561797752809</v>
      </c>
      <c r="K33" s="348">
        <f>RunTime!AW33/RunTime!K33</f>
        <v>2.2245169888224194</v>
      </c>
      <c r="L33" s="348">
        <f>RunTime!$AW33/RunTime!L33</f>
        <v>2.0713399505007031</v>
      </c>
      <c r="M33" s="348">
        <f>RunTime!AW33/RunTime!M33</f>
        <v>2.237935656986457</v>
      </c>
      <c r="N33" s="348">
        <f>RunTime!$AW33/RunTime!N33</f>
        <v>2.0636588381992369</v>
      </c>
      <c r="O33" s="348">
        <f>RunTime!AW33/RunTime!O33</f>
        <v>1.6587183308494784</v>
      </c>
      <c r="P33" s="348">
        <f>RunTime!AW33/RunTime!P33</f>
        <v>1.2519685039370079</v>
      </c>
      <c r="Q33" s="348">
        <f>RunTime!AW33/RunTime!Q33</f>
        <v>2.237935656986457</v>
      </c>
      <c r="R33" s="348">
        <f>RunTime!AW33/RunTime!R33</f>
        <v>2.0598396053090582</v>
      </c>
      <c r="S33" s="348">
        <f>RunTime!AW33/RunTime!S33</f>
        <v>1.8591314030145252</v>
      </c>
      <c r="T33" s="348">
        <f>RunTime!AW33/RunTime!T33</f>
        <v>1.250561797752809</v>
      </c>
      <c r="U33" s="348">
        <f>RunTime!AW33/RunTime!U33</f>
        <v>2.2576064908722109</v>
      </c>
      <c r="V33" s="348">
        <f>RunTime!$AW33/RunTime!V33</f>
        <v>2.0585696669507665</v>
      </c>
      <c r="W33" s="348">
        <f>RunTime!AW33/RunTime!W33</f>
        <v>1.8539700167603534</v>
      </c>
      <c r="X33" s="348">
        <f>RunTime!AW33/RunTime!X33</f>
        <v>1.2426497952645088</v>
      </c>
      <c r="Y33" s="348">
        <f>RunTime!AW33/RunTime!Y33</f>
        <v>2.2530364372469633</v>
      </c>
      <c r="Z33" s="348">
        <f>RunTime!AW33/RunTime!Z33</f>
        <v>2.0573012939001849</v>
      </c>
      <c r="AA33" s="349">
        <f>RunTime!AW33/RunTime!AA33</f>
        <v>0.56212121212121213</v>
      </c>
      <c r="AB33" s="349">
        <f>RunTime!AW33/RunTime!AB33</f>
        <v>0.55836120410674939</v>
      </c>
      <c r="AC33" s="350">
        <f>RunTime!AW33/RunTime!AC33</f>
        <v>2.1674780915287246</v>
      </c>
      <c r="AD33" s="350">
        <f>RunTime!AW33/RunTime!AD33</f>
        <v>1.7255813953488373</v>
      </c>
      <c r="AE33" s="350">
        <f>RunTime!AW33/RunTime!AE33</f>
        <v>1.1715789473684211</v>
      </c>
      <c r="AF33" s="351">
        <f>RunTime!AW33/RunTime!AF33</f>
        <v>0.59838709677419355</v>
      </c>
      <c r="AG33" s="351">
        <f>RunTime!AW33/RunTime!AG33</f>
        <v>0.59624999989352678</v>
      </c>
      <c r="AH33" s="351">
        <f>RunTime!AW33/RunTime!AH33</f>
        <v>0.59412811398472032</v>
      </c>
      <c r="AI33" s="352">
        <f>RunTime!AW33/RunTime!AI33</f>
        <v>2.6949152542372881</v>
      </c>
      <c r="AJ33" s="352">
        <f>RunTime!$AW33/RunTime!AJ33</f>
        <v>2.533383915214976</v>
      </c>
      <c r="AK33" s="352">
        <f>RunTime!AW33/RunTime!AK33</f>
        <v>1.9769094138543517</v>
      </c>
      <c r="AL33" s="352">
        <f>RunTime!AW33/RunTime!AL33</f>
        <v>1.6914893617021276</v>
      </c>
      <c r="AM33" s="352">
        <f>RunTime!AW33/RunTime!AM33</f>
        <v>0.91604938271604941</v>
      </c>
      <c r="AN33" s="352">
        <f>RunTime!AW33/RunTime!AN33</f>
        <v>2.6949152542372881</v>
      </c>
      <c r="AO33" s="352">
        <f>RunTime!AW33/RunTime!AO33</f>
        <v>2.5353075170842825</v>
      </c>
      <c r="AP33" s="352">
        <f>RunTime!AW33/RunTime!AP33</f>
        <v>1.7893890675241158</v>
      </c>
      <c r="AQ33" s="352">
        <f>RunTime!AW33/RunTime!AQ33</f>
        <v>0.9122950819672131</v>
      </c>
      <c r="AR33" s="352">
        <f>RunTime!AW33/RunTime!AR33</f>
        <v>2.7346437346437344</v>
      </c>
      <c r="AS33" s="352">
        <f>RunTime!$AW33/RunTime!AS33</f>
        <v>2.5469107551487413</v>
      </c>
      <c r="AT33" s="352">
        <f>RunTime!AW33/RunTime!AT33</f>
        <v>2.7301717086892747</v>
      </c>
      <c r="AU33" s="352">
        <f>RunTime!AW33/RunTime!AU33</f>
        <v>2.5469107551487413</v>
      </c>
      <c r="BO33" s="7" t="e">
        <f>RunTime!AW33/RunTime!BO33</f>
        <v>#DIV/0!</v>
      </c>
      <c r="BP33" s="7" t="e">
        <f>RunTime!AW33/RunTime!BP33</f>
        <v>#DIV/0!</v>
      </c>
    </row>
    <row r="34" spans="1:68">
      <c r="A34" s="14" t="s">
        <v>227</v>
      </c>
      <c r="B34" s="14" t="str">
        <f>RunTime!B34</f>
        <v>NN</v>
      </c>
      <c r="C34" s="15">
        <f>RunTime!AW34/RunTime!C34</f>
        <v>0.64270397497232301</v>
      </c>
      <c r="D34" s="15">
        <f>RunTime!AW34/RunTime!D34</f>
        <v>0.63082648877943048</v>
      </c>
      <c r="E34" s="346">
        <f>RunTime!AW34/RunTime!E34</f>
        <v>1.7534960044092467</v>
      </c>
      <c r="F34" s="347">
        <f>RunTime!AW34/RunTime!F34</f>
        <v>1.7565037162521442</v>
      </c>
      <c r="G34" s="348">
        <f>RunTime!AW34/RunTime!G34</f>
        <v>3.9436777911818131</v>
      </c>
      <c r="H34" s="348">
        <f>RunTime!$AW34/RunTime!H34</f>
        <v>3.618521790017668</v>
      </c>
      <c r="I34" s="348">
        <f>RunTime!AW34/RunTime!I34</f>
        <v>2.9174976255698009</v>
      </c>
      <c r="J34" s="348">
        <f>RunTime!AW34/RunTime!J34</f>
        <v>2.1726485148106542</v>
      </c>
      <c r="K34" s="348">
        <f>RunTime!AW34/RunTime!K34</f>
        <v>3.9235312895593872</v>
      </c>
      <c r="L34" s="348">
        <f>RunTime!$AW34/RunTime!L34</f>
        <v>3.6270661158060293</v>
      </c>
      <c r="M34" s="348">
        <f>RunTime!AW34/RunTime!M34</f>
        <v>3.8401562491762307</v>
      </c>
      <c r="N34" s="348">
        <f>RunTime!$AW34/RunTime!N34</f>
        <v>3.6015533412487168</v>
      </c>
      <c r="O34" s="348">
        <f>RunTime!AW34/RunTime!O34</f>
        <v>2.8982311320894558</v>
      </c>
      <c r="P34" s="348">
        <f>RunTime!AW34/RunTime!P34</f>
        <v>2.16346830981785</v>
      </c>
      <c r="Q34" s="348">
        <f>RunTime!AW34/RunTime!Q34</f>
        <v>3.9640322582211658</v>
      </c>
      <c r="R34" s="348">
        <f>RunTime!AW34/RunTime!R34</f>
        <v>3.5847432898092482</v>
      </c>
      <c r="S34" s="348">
        <f>RunTime!AW34/RunTime!S34</f>
        <v>3.2440601894409653</v>
      </c>
      <c r="T34" s="348">
        <f>RunTime!AW34/RunTime!T34</f>
        <v>2.174186128609342</v>
      </c>
      <c r="U34" s="348">
        <f>RunTime!AW34/RunTime!U34</f>
        <v>3.9845979244163425</v>
      </c>
      <c r="V34" s="348">
        <f>RunTime!$AW34/RunTime!V34</f>
        <v>3.618521790017668</v>
      </c>
      <c r="W34" s="348">
        <f>RunTime!AW34/RunTime!W34</f>
        <v>3.2543697027537744</v>
      </c>
      <c r="X34" s="348">
        <f>RunTime!AW34/RunTime!X34</f>
        <v>2.168048694383772</v>
      </c>
      <c r="Y34" s="348">
        <f>RunTime!AW34/RunTime!Y34</f>
        <v>3.9897727263974323</v>
      </c>
      <c r="Z34" s="348">
        <f>RunTime!AW34/RunTime!Z34</f>
        <v>3.618521790017668</v>
      </c>
      <c r="AA34" s="349">
        <f>RunTime!AW34/RunTime!AA34</f>
        <v>0.5988547757748538</v>
      </c>
      <c r="AB34" s="349">
        <f>RunTime!AW34/RunTime!AB34</f>
        <v>0.59079326929149867</v>
      </c>
      <c r="AC34" s="350">
        <f>RunTime!AW34/RunTime!AC34</f>
        <v>2.2832590113154962</v>
      </c>
      <c r="AD34" s="350">
        <f>RunTime!AW34/RunTime!AD34</f>
        <v>1.7892399533511496</v>
      </c>
      <c r="AE34" s="350">
        <f>RunTime!AW34/RunTime!AE34</f>
        <v>1.1953793772783901</v>
      </c>
      <c r="AF34" s="351">
        <f>RunTime!AW34/RunTime!AF34</f>
        <v>0.63212448554012346</v>
      </c>
      <c r="AG34" s="351">
        <f>RunTime!AW34/RunTime!AG34</f>
        <v>0.63212448554012346</v>
      </c>
      <c r="AH34" s="351">
        <f>RunTime!AW34/RunTime!AH34</f>
        <v>0.62953381129005459</v>
      </c>
      <c r="AI34" s="352">
        <f>RunTime!AW34/RunTime!AI34</f>
        <v>4.9036312852599577</v>
      </c>
      <c r="AJ34" s="352">
        <f>RunTime!$AW34/RunTime!AJ34</f>
        <v>4.5921150967488789</v>
      </c>
      <c r="AK34" s="352">
        <f>RunTime!AW34/RunTime!AK34</f>
        <v>3.5433967701557094</v>
      </c>
      <c r="AL34" s="352">
        <f>RunTime!AW34/RunTime!AL34</f>
        <v>2.9942738788742691</v>
      </c>
      <c r="AM34" s="352">
        <f>RunTime!AW34/RunTime!AM34</f>
        <v>1.5984001038320292</v>
      </c>
      <c r="AN34" s="352">
        <f>RunTime!AW34/RunTime!AN34</f>
        <v>4.9232772431490384</v>
      </c>
      <c r="AO34" s="352">
        <f>RunTime!AW34/RunTime!AO34</f>
        <v>4.6058845579993832</v>
      </c>
      <c r="AP34" s="352">
        <f>RunTime!AW34/RunTime!AP34</f>
        <v>3.206811064765847</v>
      </c>
      <c r="AQ34" s="352">
        <f>RunTime!AW34/RunTime!AQ34</f>
        <v>1.5984001038320292</v>
      </c>
      <c r="AR34" s="352">
        <f>RunTime!AW34/RunTime!AR34</f>
        <v>4.9872159094540933</v>
      </c>
      <c r="AS34" s="352">
        <f>RunTime!$AW34/RunTime!AS34</f>
        <v>4.5989895198579358</v>
      </c>
      <c r="AT34" s="352">
        <f>RunTime!AW34/RunTime!AT34</f>
        <v>4.9872159094540933</v>
      </c>
      <c r="AU34" s="352">
        <f>RunTime!AW34/RunTime!AU34</f>
        <v>4.6336726994343893</v>
      </c>
      <c r="BO34" s="7" t="e">
        <f>RunTime!AW34/RunTime!BO34</f>
        <v>#DIV/0!</v>
      </c>
      <c r="BP34" s="7" t="e">
        <f>RunTime!AW34/RunTime!BP34</f>
        <v>#DIV/0!</v>
      </c>
    </row>
    <row r="35" spans="1:68">
      <c r="A35" s="14" t="s">
        <v>228</v>
      </c>
      <c r="B35" s="14" t="str">
        <f>RunTime!B35</f>
        <v>NN</v>
      </c>
      <c r="C35" s="15">
        <f>RunTime!AW35/RunTime!C35</f>
        <v>0.79878542504073169</v>
      </c>
      <c r="D35" s="15">
        <f>RunTime!AW35/RunTime!D35</f>
        <v>0.80366598771819431</v>
      </c>
      <c r="E35" s="346">
        <f>RunTime!AW35/RunTime!E35</f>
        <v>1.7406263786175287</v>
      </c>
      <c r="F35" s="347">
        <f>RunTime!AW35/RunTime!F35</f>
        <v>1.7537777779999999</v>
      </c>
      <c r="G35" s="348">
        <f>RunTime!AW35/RunTime!G35</f>
        <v>2.307602339473684</v>
      </c>
      <c r="H35" s="348">
        <f>RunTime!$AW35/RunTime!H35</f>
        <v>2.1295196979422819</v>
      </c>
      <c r="I35" s="348">
        <f>RunTime!AW35/RunTime!I35</f>
        <v>1.729943007747915</v>
      </c>
      <c r="J35" s="348">
        <f>RunTime!AW35/RunTime!J35</f>
        <v>1.3023102311881187</v>
      </c>
      <c r="K35" s="348">
        <f>RunTime!AW35/RunTime!K35</f>
        <v>2.2782909934918179</v>
      </c>
      <c r="L35" s="348">
        <f>RunTime!$AW35/RunTime!L35</f>
        <v>2.1329729731279476</v>
      </c>
      <c r="M35" s="348">
        <f>RunTime!AW35/RunTime!M35</f>
        <v>2.3116578796133567</v>
      </c>
      <c r="N35" s="348">
        <f>RunTime!$AW35/RunTime!N35</f>
        <v>2.1272237200607664</v>
      </c>
      <c r="O35" s="348">
        <f>RunTime!AW35/RunTime!O35</f>
        <v>1.7060095116731517</v>
      </c>
      <c r="P35" s="348">
        <f>RunTime!AW35/RunTime!P35</f>
        <v>1.2980263163809296</v>
      </c>
      <c r="Q35" s="348">
        <f>RunTime!AW35/RunTime!Q35</f>
        <v>2.307602339473684</v>
      </c>
      <c r="R35" s="348">
        <f>RunTime!AW35/RunTime!R35</f>
        <v>2.1329729731279476</v>
      </c>
      <c r="S35" s="348">
        <f>RunTime!AW35/RunTime!S35</f>
        <v>1.9081237914365627</v>
      </c>
      <c r="T35" s="348">
        <f>RunTime!AW35/RunTime!T35</f>
        <v>1.2937704915430259</v>
      </c>
      <c r="U35" s="348">
        <f>RunTime!AW35/RunTime!U35</f>
        <v>2.3211764707458133</v>
      </c>
      <c r="V35" s="348">
        <f>RunTime!$AW35/RunTime!V35</f>
        <v>2.1226465843398254</v>
      </c>
      <c r="W35" s="348">
        <f>RunTime!AW35/RunTime!W35</f>
        <v>1.9072015467903722</v>
      </c>
      <c r="X35" s="348">
        <f>RunTime!AW35/RunTime!X35</f>
        <v>1.2895424838235294</v>
      </c>
      <c r="Y35" s="348">
        <f>RunTime!AW35/RunTime!Y35</f>
        <v>2.3130128958198704</v>
      </c>
      <c r="Z35" s="348">
        <f>RunTime!AW35/RunTime!Z35</f>
        <v>2.128371089805825</v>
      </c>
      <c r="AA35" s="349">
        <f>RunTime!AW35/RunTime!AA35</f>
        <v>0.55111731842861489</v>
      </c>
      <c r="AB35" s="349">
        <f>RunTime!AW35/RunTime!AB35</f>
        <v>0.54881780249668732</v>
      </c>
      <c r="AC35" s="350">
        <f>RunTime!AW35/RunTime!AC35</f>
        <v>2.2561463696397941</v>
      </c>
      <c r="AD35" s="350">
        <f>RunTime!AW35/RunTime!AD35</f>
        <v>1.8034734920842537</v>
      </c>
      <c r="AE35" s="350">
        <f>RunTime!AW35/RunTime!AE35</f>
        <v>1.2292834892523363</v>
      </c>
      <c r="AF35" s="351">
        <f>RunTime!AW35/RunTime!AF35</f>
        <v>0.581148748318284</v>
      </c>
      <c r="AG35" s="351">
        <f>RunTime!AW35/RunTime!AG35</f>
        <v>0.581148748318284</v>
      </c>
      <c r="AH35" s="351">
        <f>RunTime!AW35/RunTime!AH35</f>
        <v>0.57944199713656386</v>
      </c>
      <c r="AI35" s="352">
        <f>RunTime!AW35/RunTime!AI35</f>
        <v>2.7847565284251767</v>
      </c>
      <c r="AJ35" s="352">
        <f>RunTime!$AW35/RunTime!AJ35</f>
        <v>2.6271637817824791</v>
      </c>
      <c r="AK35" s="352">
        <f>RunTime!AW35/RunTime!AK35</f>
        <v>2.069218668218709</v>
      </c>
      <c r="AL35" s="352">
        <f>RunTime!AW35/RunTime!AL35</f>
        <v>1.7782785039757423</v>
      </c>
      <c r="AM35" s="352">
        <f>RunTime!AW35/RunTime!AM35</f>
        <v>0.97673267314932366</v>
      </c>
      <c r="AN35" s="352">
        <f>RunTime!AW35/RunTime!AN35</f>
        <v>2.7827926658827367</v>
      </c>
      <c r="AO35" s="352">
        <f>RunTime!AW35/RunTime!AO35</f>
        <v>2.6219269104570149</v>
      </c>
      <c r="AP35" s="352">
        <f>RunTime!AW35/RunTime!AP35</f>
        <v>1.8799428300676542</v>
      </c>
      <c r="AQ35" s="352">
        <f>RunTime!AW35/RunTime!AQ35</f>
        <v>0.97432098777777776</v>
      </c>
      <c r="AR35" s="352">
        <f>RunTime!AW35/RunTime!AR35</f>
        <v>2.8205861335111213</v>
      </c>
      <c r="AS35" s="352">
        <f>RunTime!$AW35/RunTime!AS35</f>
        <v>2.6394648834541448</v>
      </c>
      <c r="AT35" s="352">
        <f>RunTime!AW35/RunTime!AT35</f>
        <v>2.8205861335111213</v>
      </c>
      <c r="AU35" s="352">
        <f>RunTime!AW35/RunTime!AU35</f>
        <v>2.6394648834541448</v>
      </c>
      <c r="BO35" s="7" t="e">
        <f>RunTime!AW35/RunTime!BO35</f>
        <v>#DIV/0!</v>
      </c>
      <c r="BP35" s="7" t="e">
        <f>RunTime!AW35/RunTime!BP35</f>
        <v>#DIV/0!</v>
      </c>
    </row>
    <row r="36" spans="1:68">
      <c r="A36" s="14" t="s">
        <v>4</v>
      </c>
      <c r="B36" s="14" t="str">
        <f>RunTime!B36</f>
        <v>NN</v>
      </c>
      <c r="C36" s="15">
        <f>RunTime!AW36/RunTime!C36</f>
        <v>0.92717551622418881</v>
      </c>
      <c r="D36" s="15">
        <f>RunTime!AW36/RunTime!D36</f>
        <v>0.94246626686656676</v>
      </c>
      <c r="E36" s="346">
        <f>RunTime!AW36/RunTime!E36</f>
        <v>1.4000556792873051</v>
      </c>
      <c r="F36" s="347">
        <f>RunTime!AW36/RunTime!F36</f>
        <v>1.3907632743362832</v>
      </c>
      <c r="G36" s="348">
        <f>RunTime!AW36/RunTime!G36</f>
        <v>3.0966748768472905</v>
      </c>
      <c r="H36" s="348">
        <f>RunTime!$AW36/RunTime!H36</f>
        <v>2.8968894009216588</v>
      </c>
      <c r="I36" s="348">
        <f>RunTime!AW36/RunTime!I36</f>
        <v>2.3721698113207546</v>
      </c>
      <c r="J36" s="348">
        <f>RunTime!AW36/RunTime!J36</f>
        <v>1.7960714285714285</v>
      </c>
      <c r="K36" s="348">
        <f>RunTime!AW36/RunTime!K36</f>
        <v>2.9839794299075981</v>
      </c>
      <c r="L36" s="348">
        <f>RunTime!$AW36/RunTime!L36</f>
        <v>2.8573863636363637</v>
      </c>
      <c r="M36" s="348">
        <f>RunTime!AW36/RunTime!M36</f>
        <v>3.091598361162557</v>
      </c>
      <c r="N36" s="348">
        <f>RunTime!$AW36/RunTime!N36</f>
        <v>2.8704337899543377</v>
      </c>
      <c r="O36" s="348">
        <f>RunTime!AW36/RunTime!O36</f>
        <v>2.3514650875749958</v>
      </c>
      <c r="P36" s="348">
        <f>RunTime!AW36/RunTime!P36</f>
        <v>1.794362512064164</v>
      </c>
      <c r="Q36" s="348">
        <f>RunTime!AW36/RunTime!Q36</f>
        <v>3.0814950980392157</v>
      </c>
      <c r="R36" s="348">
        <f>RunTime!AW36/RunTime!R36</f>
        <v>2.8880168448869807</v>
      </c>
      <c r="S36" s="348">
        <f>RunTime!AW36/RunTime!S36</f>
        <v>2.6265668527335051</v>
      </c>
      <c r="T36" s="348">
        <f>RunTime!AW36/RunTime!T36</f>
        <v>1.794362512064164</v>
      </c>
      <c r="U36" s="348">
        <f>RunTime!AW36/RunTime!U36</f>
        <v>3.1120049504950495</v>
      </c>
      <c r="V36" s="348">
        <f>RunTime!$AW36/RunTime!V36</f>
        <v>2.8704337899543377</v>
      </c>
      <c r="W36" s="348">
        <f>RunTime!AW36/RunTime!W36</f>
        <v>2.5940508944420979</v>
      </c>
      <c r="X36" s="348">
        <f>RunTime!AW36/RunTime!X36</f>
        <v>1.7875592415367243</v>
      </c>
      <c r="Y36" s="348">
        <f>RunTime!AW36/RunTime!Y36</f>
        <v>3.091598361162557</v>
      </c>
      <c r="Z36" s="348">
        <f>RunTime!AW36/RunTime!Z36</f>
        <v>2.8617223060907855</v>
      </c>
      <c r="AA36" s="349">
        <f>RunTime!AW36/RunTime!AA36</f>
        <v>0.52385416666666662</v>
      </c>
      <c r="AB36" s="349">
        <f>RunTime!AW36/RunTime!AB36</f>
        <v>0.52385416666666662</v>
      </c>
      <c r="AC36" s="350">
        <f>RunTime!AW36/RunTime!AC36</f>
        <v>2.2776268115942031</v>
      </c>
      <c r="AD36" s="350">
        <f>RunTime!AW36/RunTime!AD36</f>
        <v>2.0019904458598727</v>
      </c>
      <c r="AE36" s="350">
        <f>RunTime!AW36/RunTime!AE36</f>
        <v>1.5521604938271605</v>
      </c>
      <c r="AF36" s="351">
        <f>RunTime!AW36/RunTime!AF36</f>
        <v>0.56127232142857142</v>
      </c>
      <c r="AG36" s="351">
        <f>RunTime!AW36/RunTime!AG36</f>
        <v>0.56127232142857142</v>
      </c>
      <c r="AH36" s="351">
        <f>RunTime!AW36/RunTime!AH36</f>
        <v>0.56127232142857142</v>
      </c>
      <c r="AI36" s="352">
        <f>RunTime!AW36/RunTime!AI36</f>
        <v>3.3526666666666665</v>
      </c>
      <c r="AJ36" s="352">
        <f>RunTime!$AW36/RunTime!AJ36</f>
        <v>3.2292380131456784</v>
      </c>
      <c r="AK36" s="352">
        <f>RunTime!AW36/RunTime!AK36</f>
        <v>2.7095905172413794</v>
      </c>
      <c r="AL36" s="352">
        <f>RunTime!AW36/RunTime!AL36</f>
        <v>2.3632518796992481</v>
      </c>
      <c r="AM36" s="352">
        <f>RunTime!AW36/RunTime!AM36</f>
        <v>1.3346602972399151</v>
      </c>
      <c r="AN36" s="352">
        <f>RunTime!AW36/RunTime!AN36</f>
        <v>3.3378318589978462</v>
      </c>
      <c r="AO36" s="352">
        <f>RunTime!AW36/RunTime!AO36</f>
        <v>3.2182167240986717</v>
      </c>
      <c r="AP36" s="352">
        <f>RunTime!AW36/RunTime!AP36</f>
        <v>2.5011604777852998</v>
      </c>
      <c r="AQ36" s="352">
        <f>RunTime!AW36/RunTime!AQ36</f>
        <v>1.3337164074493435</v>
      </c>
      <c r="AR36" s="352">
        <f>RunTime!AW36/RunTime!AR36</f>
        <v>3.5448778202152025</v>
      </c>
      <c r="AS36" s="352">
        <f>RunTime!$AW36/RunTime!AS36</f>
        <v>3.3918615114014141</v>
      </c>
      <c r="AT36" s="352">
        <f>RunTime!AW36/RunTime!AT36</f>
        <v>3.5515536723163841</v>
      </c>
      <c r="AU36" s="352">
        <f>RunTime!AW36/RunTime!AU36</f>
        <v>3.3676339279700653</v>
      </c>
      <c r="BO36" s="7" t="e">
        <f>RunTime!AW36/RunTime!BO36</f>
        <v>#DIV/0!</v>
      </c>
      <c r="BP36" s="7" t="e">
        <f>RunTime!AW36/RunTime!BP36</f>
        <v>#DIV/0!</v>
      </c>
    </row>
    <row r="37" spans="1:68">
      <c r="A37" s="14" t="s">
        <v>5</v>
      </c>
      <c r="B37" s="14" t="str">
        <f>RunTime!B37</f>
        <v>NN</v>
      </c>
      <c r="C37" s="15">
        <f>RunTime!AW37/RunTime!C37</f>
        <v>0.90511811036025946</v>
      </c>
      <c r="D37" s="15">
        <f>RunTime!AW37/RunTime!D37</f>
        <v>0.90333988189030667</v>
      </c>
      <c r="E37" s="346">
        <f>RunTime!AW37/RunTime!E37</f>
        <v>1.8503018108289861</v>
      </c>
      <c r="F37" s="347">
        <f>RunTime!AW37/RunTime!F37</f>
        <v>1.8532849656287789</v>
      </c>
      <c r="G37" s="348">
        <f>RunTime!AW37/RunTime!G37</f>
        <v>2.3128772633268175</v>
      </c>
      <c r="H37" s="348">
        <f>RunTime!$AW37/RunTime!H37</f>
        <v>2.1169429096339782</v>
      </c>
      <c r="I37" s="348">
        <f>RunTime!AW37/RunTime!I37</f>
        <v>1.706122448940858</v>
      </c>
      <c r="J37" s="348">
        <f>RunTime!AW37/RunTime!J37</f>
        <v>1.2736842108029596</v>
      </c>
      <c r="K37" s="348">
        <f>RunTime!AW37/RunTime!K37</f>
        <v>2.2762376237389228</v>
      </c>
      <c r="L37" s="348">
        <f>RunTime!$AW37/RunTime!L37</f>
        <v>2.1306765523346005</v>
      </c>
      <c r="M37" s="348">
        <f>RunTime!AW37/RunTime!M37</f>
        <v>2.3175403225588478</v>
      </c>
      <c r="N37" s="348">
        <f>RunTime!$AW37/RunTime!N37</f>
        <v>2.1159687068277022</v>
      </c>
      <c r="O37" s="348">
        <f>RunTime!AW37/RunTime!O37</f>
        <v>1.6948028012880503</v>
      </c>
      <c r="P37" s="348">
        <f>RunTime!AW37/RunTime!P37</f>
        <v>1.2701657454295125</v>
      </c>
      <c r="Q37" s="348">
        <f>RunTime!AW37/RunTime!Q37</f>
        <v>2.3059177530062231</v>
      </c>
      <c r="R37" s="348">
        <f>RunTime!AW37/RunTime!R37</f>
        <v>2.1130514705589638</v>
      </c>
      <c r="S37" s="348">
        <f>RunTime!AW37/RunTime!S37</f>
        <v>1.9039337472981368</v>
      </c>
      <c r="T37" s="348">
        <f>RunTime!AW37/RunTime!T37</f>
        <v>1.2772222221458334</v>
      </c>
      <c r="U37" s="348">
        <f>RunTime!AW37/RunTime!U37</f>
        <v>2.3210499747385689</v>
      </c>
      <c r="V37" s="348">
        <f>RunTime!$AW37/RunTime!V37</f>
        <v>2.1111111109848486</v>
      </c>
      <c r="W37" s="348">
        <f>RunTime!AW37/RunTime!W37</f>
        <v>1.8968646863551981</v>
      </c>
      <c r="X37" s="348">
        <f>RunTime!AW37/RunTime!X37</f>
        <v>1.2666666665909092</v>
      </c>
      <c r="Y37" s="348">
        <f>RunTime!AW37/RunTime!Y37</f>
        <v>2.3140412682216427</v>
      </c>
      <c r="Z37" s="348">
        <f>RunTime!AW37/RunTime!Z37</f>
        <v>2.1101422670656329</v>
      </c>
      <c r="AA37" s="349">
        <f>RunTime!AW37/RunTime!AA37</f>
        <v>0.50087145966503277</v>
      </c>
      <c r="AB37" s="349">
        <f>RunTime!AW37/RunTime!AB37</f>
        <v>0.49761904758928577</v>
      </c>
      <c r="AC37" s="350">
        <f>RunTime!AW37/RunTime!AC37</f>
        <v>2.3670527669111974</v>
      </c>
      <c r="AD37" s="350">
        <f>RunTime!AW37/RunTime!AD37</f>
        <v>1.8615384615024915</v>
      </c>
      <c r="AE37" s="350">
        <f>RunTime!AW37/RunTime!AE37</f>
        <v>1.2460704606300814</v>
      </c>
      <c r="AF37" s="351">
        <f>RunTime!AW37/RunTime!AF37</f>
        <v>0.52972350233349352</v>
      </c>
      <c r="AG37" s="351">
        <f>RunTime!AW37/RunTime!AG37</f>
        <v>0.52789896673397241</v>
      </c>
      <c r="AH37" s="351">
        <f>RunTime!AW37/RunTime!AH37</f>
        <v>0.52729357788964526</v>
      </c>
      <c r="AI37" s="352">
        <f>RunTime!AW37/RunTime!AI37</f>
        <v>2.7917425620673955</v>
      </c>
      <c r="AJ37" s="352">
        <f>RunTime!$AW37/RunTime!AJ37</f>
        <v>2.6154721272610923</v>
      </c>
      <c r="AK37" s="352">
        <f>RunTime!AW37/RunTime!AK37</f>
        <v>2.0210989010668614</v>
      </c>
      <c r="AL37" s="352">
        <f>RunTime!AW37/RunTime!AL37</f>
        <v>1.7227426000572224</v>
      </c>
      <c r="AM37" s="352">
        <f>RunTime!AW37/RunTime!AM37</f>
        <v>0.91868131880992643</v>
      </c>
      <c r="AN37" s="352">
        <f>RunTime!AW37/RunTime!AN37</f>
        <v>2.7934386387883698</v>
      </c>
      <c r="AO37" s="352">
        <f>RunTime!AW37/RunTime!AO37</f>
        <v>2.6214367157712983</v>
      </c>
      <c r="AP37" s="352">
        <f>RunTime!AW37/RunTime!AP37</f>
        <v>1.8253275107353981</v>
      </c>
      <c r="AQ37" s="352">
        <f>RunTime!AW37/RunTime!AQ37</f>
        <v>0.91593625510775623</v>
      </c>
      <c r="AR37" s="352">
        <f>RunTime!AW37/RunTime!AR37</f>
        <v>2.829538461195106</v>
      </c>
      <c r="AS37" s="352">
        <f>RunTime!$AW37/RunTime!AS37</f>
        <v>2.6319404693693156</v>
      </c>
      <c r="AT37" s="352">
        <f>RunTime!AW37/RunTime!AT37</f>
        <v>2.8277982778136534</v>
      </c>
      <c r="AU37" s="352">
        <f>RunTime!AW37/RunTime!AU37</f>
        <v>2.6334478807130588</v>
      </c>
      <c r="BO37" s="7" t="e">
        <f>RunTime!AW37/RunTime!BO37</f>
        <v>#DIV/0!</v>
      </c>
      <c r="BP37" s="7" t="e">
        <f>RunTime!AW37/RunTime!BP37</f>
        <v>#DIV/0!</v>
      </c>
    </row>
    <row r="38" spans="1:68">
      <c r="A38" s="14" t="s">
        <v>39</v>
      </c>
      <c r="B38" s="14" t="str">
        <f>RunTime!B38</f>
        <v>NN</v>
      </c>
      <c r="C38" s="15">
        <f>RunTime!AW38/RunTime!C38</f>
        <v>0.87552419384694324</v>
      </c>
      <c r="D38" s="15">
        <f>RunTime!AW38/RunTime!D38</f>
        <v>0.87835760519417472</v>
      </c>
      <c r="E38" s="346">
        <f>RunTime!AW38/RunTime!E38</f>
        <v>1.8821948681427048</v>
      </c>
      <c r="F38" s="347">
        <f>RunTime!AW38/RunTime!F38</f>
        <v>2.0164375927550937</v>
      </c>
      <c r="G38" s="348">
        <f>RunTime!AW38/RunTime!G38</f>
        <v>2.8781813365194253</v>
      </c>
      <c r="H38" s="348">
        <f>RunTime!$AW38/RunTime!H38</f>
        <v>2.7582571138719509</v>
      </c>
      <c r="I38" s="348">
        <f>RunTime!AW38/RunTime!I38</f>
        <v>2.4341928249386373</v>
      </c>
      <c r="J38" s="348">
        <f>RunTime!AW38/RunTime!J38</f>
        <v>2.0468514329185519</v>
      </c>
      <c r="K38" s="348">
        <f>RunTime!AW38/RunTime!K38</f>
        <v>2.8751324150026343</v>
      </c>
      <c r="L38" s="348">
        <f>RunTime!$AW38/RunTime!L38</f>
        <v>2.7554568531223813</v>
      </c>
      <c r="M38" s="348">
        <f>RunTime!AW38/RunTime!M38</f>
        <v>2.8781813365194253</v>
      </c>
      <c r="N38" s="348">
        <f>RunTime!$AW38/RunTime!N38</f>
        <v>2.7498733536474163</v>
      </c>
      <c r="O38" s="348">
        <f>RunTime!AW38/RunTime!O38</f>
        <v>2.4125555556</v>
      </c>
      <c r="P38" s="348">
        <f>RunTime!AW38/RunTime!P38</f>
        <v>2.0179368031611848</v>
      </c>
      <c r="Q38" s="348">
        <f>RunTime!AW38/RunTime!Q38</f>
        <v>2.8781813365194253</v>
      </c>
      <c r="R38" s="348">
        <f>RunTime!AW38/RunTime!R38</f>
        <v>2.7554568531223813</v>
      </c>
      <c r="S38" s="348">
        <f>RunTime!AW38/RunTime!S38</f>
        <v>2.5750711577870087</v>
      </c>
      <c r="T38" s="348">
        <f>RunTime!AW38/RunTime!T38</f>
        <v>2.0315306888122402</v>
      </c>
      <c r="U38" s="348">
        <f>RunTime!AW38/RunTime!U38</f>
        <v>2.8904419595846647</v>
      </c>
      <c r="V38" s="348">
        <f>RunTime!$AW38/RunTime!V38</f>
        <v>2.7554568531223813</v>
      </c>
      <c r="W38" s="348">
        <f>RunTime!AW38/RunTime!W38</f>
        <v>2.5556732580508474</v>
      </c>
      <c r="X38" s="348">
        <f>RunTime!AW38/RunTime!X38</f>
        <v>2.0149406087973274</v>
      </c>
      <c r="Y38" s="348">
        <f>RunTime!AW38/RunTime!Y38</f>
        <v>2.9121512872948334</v>
      </c>
      <c r="Z38" s="348">
        <f>RunTime!AW38/RunTime!Z38</f>
        <v>2.7808657790246789</v>
      </c>
      <c r="AA38" s="349">
        <f>RunTime!AW38/RunTime!AA38</f>
        <v>0.52396235512085665</v>
      </c>
      <c r="AB38" s="349">
        <f>RunTime!AW38/RunTime!AB38</f>
        <v>0.51994731801724137</v>
      </c>
      <c r="AC38" s="350">
        <f>RunTime!AW38/RunTime!AC38</f>
        <v>2.0797892720689655</v>
      </c>
      <c r="AD38" s="350">
        <f>RunTime!AW38/RunTime!AD38</f>
        <v>1.8953386873181102</v>
      </c>
      <c r="AE38" s="350">
        <f>RunTime!AW38/RunTime!AE38</f>
        <v>1.5491581050513699</v>
      </c>
      <c r="AF38" s="351">
        <f>RunTime!AW38/RunTime!AF38</f>
        <v>0.56193064183229813</v>
      </c>
      <c r="AG38" s="351">
        <f>RunTime!AW38/RunTime!AG38</f>
        <v>0.56309647292259413</v>
      </c>
      <c r="AH38" s="351">
        <f>RunTime!AW38/RunTime!AH38</f>
        <v>0.55961340195678078</v>
      </c>
      <c r="AI38" s="352">
        <f>RunTime!AW38/RunTime!AI38</f>
        <v>2.3923534595070644</v>
      </c>
      <c r="AJ38" s="352">
        <f>RunTime!$AW38/RunTime!AJ38</f>
        <v>2.3642203831128725</v>
      </c>
      <c r="AK38" s="352">
        <f>RunTime!AW38/RunTime!AK38</f>
        <v>2.1421665353308734</v>
      </c>
      <c r="AL38" s="352">
        <f>RunTime!AW38/RunTime!AL38</f>
        <v>1.9753457060043667</v>
      </c>
      <c r="AM38" s="352">
        <f>RunTime!AW38/RunTime!AM38</f>
        <v>1.4033738365613562</v>
      </c>
      <c r="AN38" s="352">
        <f>RunTime!AW38/RunTime!AN38</f>
        <v>2.3997568523872679</v>
      </c>
      <c r="AO38" s="352">
        <f>RunTime!AW38/RunTime!AO38</f>
        <v>2.347858996786147</v>
      </c>
      <c r="AP38" s="352">
        <f>RunTime!AW38/RunTime!AP38</f>
        <v>2.0592754174931165</v>
      </c>
      <c r="AQ38" s="352">
        <f>RunTime!AW38/RunTime!AQ38</f>
        <v>1.4121357959983281</v>
      </c>
      <c r="AR38" s="352">
        <f>RunTime!AW38/RunTime!AR38</f>
        <v>2.4341928249386373</v>
      </c>
      <c r="AS38" s="352">
        <f>RunTime!$AW38/RunTime!AS38</f>
        <v>2.3683464223821988</v>
      </c>
      <c r="AT38" s="352">
        <f>RunTime!AW38/RunTime!AT38</f>
        <v>2.4254915103217156</v>
      </c>
      <c r="AU38" s="352">
        <f>RunTime!AW38/RunTime!AU38</f>
        <v>2.3745625547244096</v>
      </c>
      <c r="BO38" s="7" t="e">
        <f>RunTime!AW38/RunTime!BO38</f>
        <v>#DIV/0!</v>
      </c>
      <c r="BP38" s="7" t="e">
        <f>RunTime!AW38/RunTime!BP38</f>
        <v>#DIV/0!</v>
      </c>
    </row>
    <row r="39" spans="1:68">
      <c r="A39" s="14" t="s">
        <v>263</v>
      </c>
      <c r="B39" s="14" t="str">
        <f>RunTime!B39</f>
        <v>NN</v>
      </c>
      <c r="C39" s="15">
        <f>RunTime!AW39/RunTime!C39</f>
        <v>0.7758968609302922</v>
      </c>
      <c r="D39" s="15">
        <f>RunTime!AW39/RunTime!D39</f>
        <v>0.79006849327054796</v>
      </c>
      <c r="E39" s="346">
        <f>RunTime!AW39/RunTime!E39</f>
        <v>1.8574879229871175</v>
      </c>
      <c r="F39" s="347">
        <f>RunTime!AW39/RunTime!F39</f>
        <v>1.90661157053719</v>
      </c>
      <c r="G39" s="348">
        <f>RunTime!AW39/RunTime!G39</f>
        <v>2.3767170334908458</v>
      </c>
      <c r="H39" s="348">
        <f>RunTime!$AW39/RunTime!H39</f>
        <v>2.204140127863321</v>
      </c>
      <c r="I39" s="348">
        <f>RunTime!AW39/RunTime!I39</f>
        <v>1.7874483474709424</v>
      </c>
      <c r="J39" s="348">
        <f>RunTime!AW39/RunTime!J39</f>
        <v>1.3640126134759949</v>
      </c>
      <c r="K39" s="348">
        <f>RunTime!AW39/RunTime!K39</f>
        <v>2.3750857929220941</v>
      </c>
      <c r="L39" s="348">
        <f>RunTime!$AW39/RunTime!L39</f>
        <v>2.2013358781965646</v>
      </c>
      <c r="M39" s="348">
        <f>RunTime!AW39/RunTime!M39</f>
        <v>2.3997919558148548</v>
      </c>
      <c r="N39" s="348">
        <f>RunTime!$AW39/RunTime!N39</f>
        <v>2.2013358781965646</v>
      </c>
      <c r="O39" s="348">
        <f>RunTime!AW39/RunTime!O39</f>
        <v>1.7865255551607371</v>
      </c>
      <c r="P39" s="348">
        <f>RunTime!AW39/RunTime!P39</f>
        <v>1.355995297958229</v>
      </c>
      <c r="Q39" s="348">
        <f>RunTime!AW39/RunTime!Q39</f>
        <v>2.3832644631714874</v>
      </c>
      <c r="R39" s="348">
        <f>RunTime!AW39/RunTime!R39</f>
        <v>2.1999364276827675</v>
      </c>
      <c r="S39" s="348">
        <f>RunTime!AW39/RunTime!S39</f>
        <v>1.994524496094785</v>
      </c>
      <c r="T39" s="348">
        <f>RunTime!AW39/RunTime!T39</f>
        <v>1.3586572440223792</v>
      </c>
      <c r="U39" s="348">
        <f>RunTime!AW39/RunTime!U39</f>
        <v>2.4098189417019622</v>
      </c>
      <c r="V39" s="348">
        <f>RunTime!$AW39/RunTime!V39</f>
        <v>2.2013358781965646</v>
      </c>
      <c r="W39" s="348">
        <f>RunTime!AW39/RunTime!W39</f>
        <v>1.98879310375</v>
      </c>
      <c r="X39" s="348">
        <f>RunTime!AW39/RunTime!X39</f>
        <v>1.3512299884380621</v>
      </c>
      <c r="Y39" s="348">
        <f>RunTime!AW39/RunTime!Y39</f>
        <v>2.4131799166841001</v>
      </c>
      <c r="Z39" s="348">
        <f>RunTime!AW39/RunTime!Z39</f>
        <v>2.1971428574761904</v>
      </c>
      <c r="AA39" s="349">
        <f>RunTime!AW39/RunTime!AA39</f>
        <v>0.56359934852791538</v>
      </c>
      <c r="AB39" s="349">
        <f>RunTime!AW39/RunTime!AB39</f>
        <v>0.5581451612849766</v>
      </c>
      <c r="AC39" s="350">
        <f>RunTime!AW39/RunTime!AC39</f>
        <v>2.1689125670585336</v>
      </c>
      <c r="AD39" s="350">
        <f>RunTime!AW39/RunTime!AD39</f>
        <v>1.7727971313256765</v>
      </c>
      <c r="AE39" s="350">
        <f>RunTime!AW39/RunTime!AE39</f>
        <v>1.2902684565715883</v>
      </c>
      <c r="AF39" s="351">
        <f>RunTime!AW39/RunTime!AF39</f>
        <v>0.61465364119189103</v>
      </c>
      <c r="AG39" s="351">
        <f>RunTime!AW39/RunTime!AG39</f>
        <v>0.61465364119189103</v>
      </c>
      <c r="AH39" s="351">
        <f>RunTime!AW39/RunTime!AH39</f>
        <v>0.61031746041005286</v>
      </c>
      <c r="AI39" s="352">
        <f>RunTime!AW39/RunTime!AI39</f>
        <v>2.509427121300984</v>
      </c>
      <c r="AJ39" s="352">
        <f>RunTime!$AW39/RunTime!AJ39</f>
        <v>2.3799862450392029</v>
      </c>
      <c r="AK39" s="352">
        <f>RunTime!AW39/RunTime!AK39</f>
        <v>1.9139933630163721</v>
      </c>
      <c r="AL39" s="352">
        <f>RunTime!AW39/RunTime!AL39</f>
        <v>1.6486422107480398</v>
      </c>
      <c r="AM39" s="352">
        <f>RunTime!AW39/RunTime!AM39</f>
        <v>0.92650602423694772</v>
      </c>
      <c r="AN39" s="352">
        <f>RunTime!AW39/RunTime!AN39</f>
        <v>2.5130718958061</v>
      </c>
      <c r="AO39" s="352">
        <f>RunTime!AW39/RunTime!AO39</f>
        <v>2.3799862450392029</v>
      </c>
      <c r="AP39" s="352">
        <f>RunTime!AW39/RunTime!AP39</f>
        <v>1.749494439180965</v>
      </c>
      <c r="AQ39" s="352">
        <f>RunTime!AW39/RunTime!AQ39</f>
        <v>0.9302419356249999</v>
      </c>
      <c r="AR39" s="352">
        <f>RunTime!AW39/RunTime!AR39</f>
        <v>2.5482326953388634</v>
      </c>
      <c r="AS39" s="352">
        <f>RunTime!$AW39/RunTime!AS39</f>
        <v>2.3964681445738552</v>
      </c>
      <c r="AT39" s="352">
        <f>RunTime!AW39/RunTime!AT39</f>
        <v>2.546357616280353</v>
      </c>
      <c r="AU39" s="352">
        <f>RunTime!AW39/RunTime!AU39</f>
        <v>2.4014573218356321</v>
      </c>
      <c r="BO39" s="7" t="e">
        <f>RunTime!AW39/RunTime!BO39</f>
        <v>#DIV/0!</v>
      </c>
      <c r="BP39" s="7" t="e">
        <f>RunTime!AW39/RunTime!BP39</f>
        <v>#DIV/0!</v>
      </c>
    </row>
    <row r="40" spans="1:68">
      <c r="A40" s="14" t="s">
        <v>217</v>
      </c>
      <c r="B40" s="14" t="str">
        <f>RunTime!B40</f>
        <v>NN</v>
      </c>
      <c r="C40" s="15">
        <f>RunTime!AW40/RunTime!C40</f>
        <v>0.93418448141330168</v>
      </c>
      <c r="D40" s="15">
        <f>RunTime!AW40/RunTime!D40</f>
        <v>0.94807151464652184</v>
      </c>
      <c r="E40" s="346">
        <f>RunTime!AW40/RunTime!E40</f>
        <v>2.1869786838102891</v>
      </c>
      <c r="F40" s="347">
        <f>RunTime!AW40/RunTime!F40</f>
        <v>2.2409781576923078</v>
      </c>
      <c r="G40" s="348">
        <f>RunTime!AW40/RunTime!G40</f>
        <v>3.0098852045293221</v>
      </c>
      <c r="H40" s="348">
        <f>RunTime!$AW40/RunTime!H40</f>
        <v>2.8159307879851947</v>
      </c>
      <c r="I40" s="348">
        <f>RunTime!AW40/RunTime!I40</f>
        <v>2.2999512671052629</v>
      </c>
      <c r="J40" s="348">
        <f>RunTime!AW40/RunTime!J40</f>
        <v>1.7702550639362531</v>
      </c>
      <c r="K40" s="348">
        <f>RunTime!AW40/RunTime!K40</f>
        <v>2.9984116904064053</v>
      </c>
      <c r="L40" s="348">
        <f>RunTime!$AW40/RunTime!L40</f>
        <v>2.7860094454883129</v>
      </c>
      <c r="M40" s="348">
        <f>RunTime!AW40/RunTime!M40</f>
        <v>2.9946065986681969</v>
      </c>
      <c r="N40" s="348">
        <f>RunTime!$AW40/RunTime!N40</f>
        <v>2.7893026005319146</v>
      </c>
      <c r="O40" s="348">
        <f>RunTime!AW40/RunTime!O40</f>
        <v>2.2843659247613131</v>
      </c>
      <c r="P40" s="348">
        <f>RunTime!AW40/RunTime!P40</f>
        <v>1.7610074625924621</v>
      </c>
      <c r="Q40" s="348">
        <f>RunTime!AW40/RunTime!Q40</f>
        <v>2.9908111534220532</v>
      </c>
      <c r="R40" s="348">
        <f>RunTime!AW40/RunTime!R40</f>
        <v>2.7992289443060496</v>
      </c>
      <c r="S40" s="348">
        <f>RunTime!AW40/RunTime!S40</f>
        <v>2.5455771305825241</v>
      </c>
      <c r="T40" s="348">
        <f>RunTime!AW40/RunTime!T40</f>
        <v>1.7676029962921347</v>
      </c>
      <c r="U40" s="348">
        <f>RunTime!AW40/RunTime!U40</f>
        <v>3.0175831198826617</v>
      </c>
      <c r="V40" s="348">
        <f>RunTime!$AW40/RunTime!V40</f>
        <v>2.779446407597173</v>
      </c>
      <c r="W40" s="348">
        <f>RunTime!AW40/RunTime!W40</f>
        <v>2.5211004274038462</v>
      </c>
      <c r="X40" s="348">
        <f>RunTime!AW40/RunTime!X40</f>
        <v>1.7440872136363637</v>
      </c>
      <c r="Y40" s="348">
        <f>RunTime!AW40/RunTime!Y40</f>
        <v>3.0370012870656371</v>
      </c>
      <c r="Z40" s="348">
        <f>RunTime!AW40/RunTime!Z40</f>
        <v>2.8025534439070601</v>
      </c>
      <c r="AA40" s="349">
        <f>RunTime!AW40/RunTime!AA40</f>
        <v>0.4682043650892857</v>
      </c>
      <c r="AB40" s="349">
        <f>RunTime!AW40/RunTime!AB40</f>
        <v>0.46543392505917158</v>
      </c>
      <c r="AC40" s="350">
        <f>RunTime!AW40/RunTime!AC40</f>
        <v>2.4327319590652299</v>
      </c>
      <c r="AD40" s="350">
        <f>RunTime!AW40/RunTime!AD40</f>
        <v>2.0134385664237682</v>
      </c>
      <c r="AE40" s="350">
        <f>RunTime!AW40/RunTime!AE40</f>
        <v>1.4785401002819549</v>
      </c>
      <c r="AF40" s="351">
        <f>RunTime!AW40/RunTime!AF40</f>
        <v>0.49783755275316455</v>
      </c>
      <c r="AG40" s="351">
        <f>RunTime!AW40/RunTime!AG40</f>
        <v>0.49783755275316455</v>
      </c>
      <c r="AH40" s="351">
        <f>RunTime!AW40/RunTime!AH40</f>
        <v>0.49470649896226415</v>
      </c>
      <c r="AI40" s="352">
        <f>RunTime!AW40/RunTime!AI40</f>
        <v>2.9719773296634786</v>
      </c>
      <c r="AJ40" s="352">
        <f>RunTime!$AW40/RunTime!AJ40</f>
        <v>2.8603030303636361</v>
      </c>
      <c r="AK40" s="352">
        <f>RunTime!AW40/RunTime!AK40</f>
        <v>2.3763846929003019</v>
      </c>
      <c r="AL40" s="352">
        <f>RunTime!AW40/RunTime!AL40</f>
        <v>2.0735940248307201</v>
      </c>
      <c r="AM40" s="352">
        <f>RunTime!AW40/RunTime!AM40</f>
        <v>1.2413203576674741</v>
      </c>
      <c r="AN40" s="352">
        <f>RunTime!AW40/RunTime!AN40</f>
        <v>2.9794823232954544</v>
      </c>
      <c r="AO40" s="352">
        <f>RunTime!AW40/RunTime!AO40</f>
        <v>2.8568401941109975</v>
      </c>
      <c r="AP40" s="352">
        <f>RunTime!AW40/RunTime!AP40</f>
        <v>2.1992078283598127</v>
      </c>
      <c r="AQ40" s="352">
        <f>RunTime!AW40/RunTime!AQ40</f>
        <v>1.2459081310319908</v>
      </c>
      <c r="AR40" s="352">
        <f>RunTime!AW40/RunTime!AR40</f>
        <v>3.0098852045293221</v>
      </c>
      <c r="AS40" s="352">
        <f>RunTime!$AW40/RunTime!AS40</f>
        <v>2.8707420925182481</v>
      </c>
      <c r="AT40" s="352">
        <f>RunTime!AW40/RunTime!AT40</f>
        <v>3.013729246551724</v>
      </c>
      <c r="AU40" s="352">
        <f>RunTime!AW40/RunTime!AU40</f>
        <v>2.8847799508087064</v>
      </c>
      <c r="BO40" s="7" t="e">
        <f>RunTime!AW40/RunTime!BO40</f>
        <v>#DIV/0!</v>
      </c>
      <c r="BP40" s="7" t="e">
        <f>RunTime!AW40/RunTime!BP40</f>
        <v>#DIV/0!</v>
      </c>
    </row>
    <row r="41" spans="1:68">
      <c r="A41" s="14" t="s">
        <v>82</v>
      </c>
      <c r="B41" s="14" t="str">
        <f>RunTime!B41</f>
        <v>NN</v>
      </c>
      <c r="C41" s="15">
        <f>RunTime!AW41/RunTime!C41</f>
        <v>1.2503864448306048</v>
      </c>
      <c r="D41" s="15">
        <f>RunTime!AW41/RunTime!D41</f>
        <v>1.2459419432489267</v>
      </c>
      <c r="E41" s="346">
        <f>RunTime!AW41/RunTime!E41</f>
        <v>2.5964814814259261</v>
      </c>
      <c r="F41" s="347">
        <f>RunTime!AW41/RunTime!F41</f>
        <v>2.6029084151416071</v>
      </c>
      <c r="G41" s="348">
        <f>RunTime!AW41/RunTime!G41</f>
        <v>3.4031553397330097</v>
      </c>
      <c r="H41" s="348">
        <f>RunTime!$AW41/RunTime!H41</f>
        <v>3.1204005943309792</v>
      </c>
      <c r="I41" s="348">
        <f>RunTime!AW41/RunTime!I41</f>
        <v>2.5037499999464288</v>
      </c>
      <c r="J41" s="348">
        <f>RunTime!AW41/RunTime!J41</f>
        <v>1.8711298935313398</v>
      </c>
      <c r="K41" s="348">
        <f>RunTime!AW41/RunTime!K41</f>
        <v>3.3812700953034502</v>
      </c>
      <c r="L41" s="348">
        <f>RunTime!$AW41/RunTime!L41</f>
        <v>3.129687499933036</v>
      </c>
      <c r="M41" s="348">
        <f>RunTime!AW41/RunTime!M41</f>
        <v>3.4031553397330097</v>
      </c>
      <c r="N41" s="348">
        <f>RunTime!$AW41/RunTime!N41</f>
        <v>3.1019911503761062</v>
      </c>
      <c r="O41" s="348">
        <f>RunTime!AW41/RunTime!O41</f>
        <v>2.4801297175130022</v>
      </c>
      <c r="P41" s="348">
        <f>RunTime!AW41/RunTime!P41</f>
        <v>1.8579063600560237</v>
      </c>
      <c r="Q41" s="348">
        <f>RunTime!AW41/RunTime!Q41</f>
        <v>3.3921774203765089</v>
      </c>
      <c r="R41" s="348">
        <f>RunTime!AW41/RunTime!R41</f>
        <v>3.1111686380662227</v>
      </c>
      <c r="S41" s="348">
        <f>RunTime!AW41/RunTime!S41</f>
        <v>2.8041999999400002</v>
      </c>
      <c r="T41" s="348">
        <f>RunTime!AW41/RunTime!T41</f>
        <v>1.8744652406016042</v>
      </c>
      <c r="U41" s="348">
        <f>RunTime!AW41/RunTime!U41</f>
        <v>3.4031553397330097</v>
      </c>
      <c r="V41" s="348">
        <f>RunTime!$AW41/RunTime!V41</f>
        <v>3.0837976529886229</v>
      </c>
      <c r="W41" s="348">
        <f>RunTime!AW41/RunTime!W41</f>
        <v>2.7819444443849206</v>
      </c>
      <c r="X41" s="348">
        <f>RunTime!AW41/RunTime!X41</f>
        <v>1.8481107201980476</v>
      </c>
      <c r="Y41" s="348">
        <f>RunTime!AW41/RunTime!Y41</f>
        <v>3.4142045442729856</v>
      </c>
      <c r="Z41" s="348">
        <f>RunTime!AW41/RunTime!Z41</f>
        <v>3.1019911503761062</v>
      </c>
      <c r="AA41" s="349">
        <f>RunTime!AW41/RunTime!AA41</f>
        <v>0.38817829456533776</v>
      </c>
      <c r="AB41" s="349">
        <f>RunTime!AW41/RunTime!AB41</f>
        <v>0.38462874909142752</v>
      </c>
      <c r="AC41" s="350">
        <f>RunTime!AW41/RunTime!AC41</f>
        <v>3.4086709896867653</v>
      </c>
      <c r="AD41" s="350">
        <f>RunTime!AW41/RunTime!AD41</f>
        <v>2.6689720818385716</v>
      </c>
      <c r="AE41" s="350">
        <f>RunTime!AW41/RunTime!AE41</f>
        <v>1.7763091218836671</v>
      </c>
      <c r="AF41" s="351">
        <f>RunTime!AW41/RunTime!AF41</f>
        <v>0.40727149494065568</v>
      </c>
      <c r="AG41" s="351">
        <f>RunTime!AW41/RunTime!AG41</f>
        <v>0.40758720929360465</v>
      </c>
      <c r="AH41" s="351">
        <f>RunTime!AW41/RunTime!AH41</f>
        <v>0.40336593785097813</v>
      </c>
      <c r="AI41" s="352">
        <f>RunTime!AW41/RunTime!AI41</f>
        <v>4.1845403897160951</v>
      </c>
      <c r="AJ41" s="352">
        <f>RunTime!$AW41/RunTime!AJ41</f>
        <v>3.9179396420950847</v>
      </c>
      <c r="AK41" s="352">
        <f>RunTime!AW41/RunTime!AK41</f>
        <v>3.0217672413146555</v>
      </c>
      <c r="AL41" s="352">
        <f>RunTime!AW41/RunTime!AL41</f>
        <v>2.5773897058272062</v>
      </c>
      <c r="AM41" s="352">
        <f>RunTime!AW41/RunTime!AM41</f>
        <v>1.3656818179752361</v>
      </c>
      <c r="AN41" s="352">
        <f>RunTime!AW41/RunTime!AN41</f>
        <v>4.1979041915269466</v>
      </c>
      <c r="AO41" s="352">
        <f>RunTime!AW41/RunTime!AO41</f>
        <v>3.9443923478546745</v>
      </c>
      <c r="AP41" s="352">
        <f>RunTime!AW41/RunTime!AP41</f>
        <v>2.7384765624414062</v>
      </c>
      <c r="AQ41" s="352">
        <f>RunTime!AW41/RunTime!AQ41</f>
        <v>1.363910505807393</v>
      </c>
      <c r="AR41" s="352">
        <f>RunTime!AW41/RunTime!AR41</f>
        <v>4.2402217739318466</v>
      </c>
      <c r="AS41" s="352">
        <f>RunTime!$AW41/RunTime!AS41</f>
        <v>3.9370086110702736</v>
      </c>
      <c r="AT41" s="352">
        <f>RunTime!AW41/RunTime!AT41</f>
        <v>4.262565869558677</v>
      </c>
      <c r="AU41" s="352">
        <f>RunTime!AW41/RunTime!AU41</f>
        <v>3.9532894734510045</v>
      </c>
      <c r="BO41" s="7" t="e">
        <f>RunTime!AW41/RunTime!BO41</f>
        <v>#DIV/0!</v>
      </c>
      <c r="BP41" s="7" t="e">
        <f>RunTime!AW41/RunTime!BP41</f>
        <v>#DIV/0!</v>
      </c>
    </row>
    <row r="42" spans="1:68">
      <c r="A42" s="14" t="s">
        <v>83</v>
      </c>
      <c r="B42" s="14" t="str">
        <f>RunTime!B42</f>
        <v>NN</v>
      </c>
      <c r="C42" s="15">
        <f>RunTime!AW42/RunTime!C42</f>
        <v>0.83833478838549391</v>
      </c>
      <c r="D42" s="15">
        <f>RunTime!AW42/RunTime!D42</f>
        <v>0.87900457682512589</v>
      </c>
      <c r="E42" s="346">
        <f>RunTime!AW42/RunTime!E42</f>
        <v>1.6788680073801456</v>
      </c>
      <c r="F42" s="347">
        <f>RunTime!AW42/RunTime!F42</f>
        <v>1.6981653406498673</v>
      </c>
      <c r="G42" s="348">
        <f>RunTime!AW42/RunTime!G42</f>
        <v>2.8666044784502391</v>
      </c>
      <c r="H42" s="348">
        <f>RunTime!$AW42/RunTime!H42</f>
        <v>2.7794862526091872</v>
      </c>
      <c r="I42" s="348">
        <f>RunTime!AW42/RunTime!I42</f>
        <v>2.3623923742619923</v>
      </c>
      <c r="J42" s="348">
        <f>RunTime!AW42/RunTime!J42</f>
        <v>1.8204976304198579</v>
      </c>
      <c r="K42" s="348">
        <f>RunTime!AW42/RunTime!K42</f>
        <v>2.7051056338091399</v>
      </c>
      <c r="L42" s="348">
        <f>RunTime!$AW42/RunTime!L42</f>
        <v>2.7476752507510729</v>
      </c>
      <c r="M42" s="348">
        <f>RunTime!AW42/RunTime!M42</f>
        <v>2.9233257234018262</v>
      </c>
      <c r="N42" s="348">
        <f>RunTime!$AW42/RunTime!N42</f>
        <v>2.7516117478507716</v>
      </c>
      <c r="O42" s="348">
        <f>RunTime!AW42/RunTime!O42</f>
        <v>2.2837395963179237</v>
      </c>
      <c r="P42" s="348">
        <f>RunTime!AW42/RunTime!P42</f>
        <v>1.798338015238764</v>
      </c>
      <c r="Q42" s="348">
        <f>RunTime!AW42/RunTime!Q42</f>
        <v>2.9412327717930729</v>
      </c>
      <c r="R42" s="348">
        <f>RunTime!AW42/RunTime!R42</f>
        <v>2.7398359486462427</v>
      </c>
      <c r="S42" s="348">
        <f>RunTime!AW42/RunTime!S42</f>
        <v>2.5338060686301045</v>
      </c>
      <c r="T42" s="348">
        <f>RunTime!AW42/RunTime!T42</f>
        <v>1.8067968019338472</v>
      </c>
      <c r="U42" s="348">
        <f>RunTime!AW42/RunTime!U42</f>
        <v>2.9233257234018262</v>
      </c>
      <c r="V42" s="348">
        <f>RunTime!$AW42/RunTime!V42</f>
        <v>2.7555595416794203</v>
      </c>
      <c r="W42" s="348">
        <f>RunTime!AW42/RunTime!W42</f>
        <v>2.5172018355527133</v>
      </c>
      <c r="X42" s="348">
        <f>RunTime!AW42/RunTime!X42</f>
        <v>1.7916277989311218</v>
      </c>
      <c r="Y42" s="348">
        <f>RunTime!AW42/RunTime!Y42</f>
        <v>2.9548076922761832</v>
      </c>
      <c r="Z42" s="348">
        <f>RunTime!AW42/RunTime!Z42</f>
        <v>2.7714646468614719</v>
      </c>
      <c r="AA42" s="349">
        <f>RunTime!AW42/RunTime!AA42</f>
        <v>0.53055939219459691</v>
      </c>
      <c r="AB42" s="349">
        <f>RunTime!AW42/RunTime!AB42</f>
        <v>0.5247609290368852</v>
      </c>
      <c r="AC42" s="350">
        <f>RunTime!AW42/RunTime!AC42</f>
        <v>1.921585792979331</v>
      </c>
      <c r="AD42" s="350">
        <f>RunTime!AW42/RunTime!AD42</f>
        <v>1.7412737988221871</v>
      </c>
      <c r="AE42" s="350">
        <f>RunTime!AW42/RunTime!AE42</f>
        <v>1.4386704121910112</v>
      </c>
      <c r="AF42" s="351">
        <f>RunTime!AW42/RunTime!AF42</f>
        <v>0.58734709488532111</v>
      </c>
      <c r="AG42" s="351">
        <f>RunTime!AW42/RunTime!AG42</f>
        <v>0.58555640270138909</v>
      </c>
      <c r="AH42" s="351">
        <f>RunTime!AW42/RunTime!AH42</f>
        <v>0.58200757584090901</v>
      </c>
      <c r="AI42" s="352">
        <f>RunTime!AW42/RunTime!AI42</f>
        <v>3.0607569720620305</v>
      </c>
      <c r="AJ42" s="352">
        <f>RunTime!$AW42/RunTime!AJ42</f>
        <v>2.9639274695601849</v>
      </c>
      <c r="AK42" s="352">
        <f>RunTime!AW42/RunTime!AK42</f>
        <v>2.5814852154233869</v>
      </c>
      <c r="AL42" s="352">
        <f>RunTime!AW42/RunTime!AL42</f>
        <v>2.2569036428311509</v>
      </c>
      <c r="AM42" s="352">
        <f>RunTime!AW42/RunTime!AM42</f>
        <v>1.3631121363652865</v>
      </c>
      <c r="AN42" s="352">
        <f>RunTime!AW42/RunTime!AN42</f>
        <v>3.0583200646191591</v>
      </c>
      <c r="AO42" s="352">
        <f>RunTime!AW42/RunTime!AO42</f>
        <v>2.9412327717930729</v>
      </c>
      <c r="AP42" s="352">
        <f>RunTime!AW42/RunTime!AP42</f>
        <v>2.4098180677967602</v>
      </c>
      <c r="AQ42" s="352">
        <f>RunTime!AW42/RunTime!AQ42</f>
        <v>1.3728556114455222</v>
      </c>
      <c r="AR42" s="352">
        <f>RunTime!AW42/RunTime!AR42</f>
        <v>3.1957154751989543</v>
      </c>
      <c r="AS42" s="352">
        <f>RunTime!$AW42/RunTime!AS42</f>
        <v>2.9916277262850466</v>
      </c>
      <c r="AT42" s="352">
        <f>RunTime!AW42/RunTime!AT42</f>
        <v>3.1957154751989543</v>
      </c>
      <c r="AU42" s="352">
        <f>RunTime!AW42/RunTime!AU42</f>
        <v>3.0583200646191591</v>
      </c>
      <c r="BO42" s="7" t="e">
        <f>RunTime!AW42/RunTime!BO42</f>
        <v>#DIV/0!</v>
      </c>
      <c r="BP42" s="7" t="e">
        <f>RunTime!AW42/RunTime!BP42</f>
        <v>#DIV/0!</v>
      </c>
    </row>
    <row r="43" spans="1:68">
      <c r="A43" s="14" t="s">
        <v>84</v>
      </c>
      <c r="B43" s="14" t="str">
        <f>RunTime!B43</f>
        <v>NN</v>
      </c>
      <c r="C43" s="15">
        <f>RunTime!AW43/RunTime!C43</f>
        <v>1.1618718590108363</v>
      </c>
      <c r="D43" s="15">
        <f>RunTime!AW43/RunTime!D43</f>
        <v>1.1618718590108363</v>
      </c>
      <c r="E43" s="346">
        <f>RunTime!AW43/RunTime!E43</f>
        <v>2.7185479130070545</v>
      </c>
      <c r="F43" s="347">
        <f>RunTime!AW43/RunTime!F43</f>
        <v>2.739484597008917</v>
      </c>
      <c r="G43" s="348">
        <f>RunTime!AW43/RunTime!G43</f>
        <v>4.0958813112795287</v>
      </c>
      <c r="H43" s="348">
        <f>RunTime!$AW43/RunTime!H43</f>
        <v>3.8471297833945814</v>
      </c>
      <c r="I43" s="348">
        <f>RunTime!AW43/RunTime!I43</f>
        <v>3.1869400411483846</v>
      </c>
      <c r="J43" s="348">
        <f>RunTime!AW43/RunTime!J43</f>
        <v>2.484819989400044</v>
      </c>
      <c r="K43" s="348">
        <f>RunTime!AW43/RunTime!K43</f>
        <v>4.0106244583053448</v>
      </c>
      <c r="L43" s="348">
        <f>RunTime!$AW43/RunTime!L43</f>
        <v>3.8028371713859239</v>
      </c>
      <c r="M43" s="348">
        <f>RunTime!AW43/RunTime!M43</f>
        <v>4.0814210058401219</v>
      </c>
      <c r="N43" s="348">
        <f>RunTime!$AW43/RunTime!N43</f>
        <v>3.8059670782098767</v>
      </c>
      <c r="O43" s="348">
        <f>RunTime!AW43/RunTime!O43</f>
        <v>3.1586407103995899</v>
      </c>
      <c r="P43" s="348">
        <f>RunTime!AW43/RunTime!P43</f>
        <v>2.4610164982815865</v>
      </c>
      <c r="Q43" s="348">
        <f>RunTime!AW43/RunTime!Q43</f>
        <v>4.0850265021497369</v>
      </c>
      <c r="R43" s="348">
        <f>RunTime!AW43/RunTime!R43</f>
        <v>3.8216942152125366</v>
      </c>
      <c r="S43" s="348">
        <f>RunTime!AW43/RunTime!S43</f>
        <v>3.4768796995283369</v>
      </c>
      <c r="T43" s="348">
        <f>RunTime!AW43/RunTime!T43</f>
        <v>2.464952025731074</v>
      </c>
      <c r="U43" s="348">
        <f>RunTime!AW43/RunTime!U43</f>
        <v>4.1104444444666663</v>
      </c>
      <c r="V43" s="348">
        <f>RunTime!$AW43/RunTime!V43</f>
        <v>3.8122423746135401</v>
      </c>
      <c r="W43" s="348">
        <f>RunTime!AW43/RunTime!W43</f>
        <v>3.4690547639699214</v>
      </c>
      <c r="X43" s="348">
        <f>RunTime!AW43/RunTime!X43</f>
        <v>2.4479883535099001</v>
      </c>
      <c r="Y43" s="348">
        <f>RunTime!AW43/RunTime!Y43</f>
        <v>4.0886383731432359</v>
      </c>
      <c r="Z43" s="348">
        <f>RunTime!AW43/RunTime!Z43</f>
        <v>3.8153877887995051</v>
      </c>
      <c r="AA43" s="349">
        <f>RunTime!AW43/RunTime!AA43</f>
        <v>0.3928844520321057</v>
      </c>
      <c r="AB43" s="349">
        <f>RunTime!AW43/RunTime!AB43</f>
        <v>0.38859243694423595</v>
      </c>
      <c r="AC43" s="350">
        <f>RunTime!AW43/RunTime!AC43</f>
        <v>3.644011032328605</v>
      </c>
      <c r="AD43" s="350">
        <f>RunTime!AW43/RunTime!AD43</f>
        <v>3.0362770845183009</v>
      </c>
      <c r="AE43" s="350">
        <f>RunTime!AW43/RunTime!AE43</f>
        <v>2.1926268373755335</v>
      </c>
      <c r="AF43" s="351">
        <f>RunTime!AW43/RunTime!AF43</f>
        <v>0.41251115072368322</v>
      </c>
      <c r="AG43" s="351">
        <f>RunTime!AW43/RunTime!AG43</f>
        <v>0.41104444444666666</v>
      </c>
      <c r="AH43" s="351">
        <f>RunTime!AW43/RunTime!AH43</f>
        <v>0.40922566368281188</v>
      </c>
      <c r="AI43" s="352">
        <f>RunTime!AW43/RunTime!AI43</f>
        <v>4.4208891009396858</v>
      </c>
      <c r="AJ43" s="352">
        <f>RunTime!$AW43/RunTime!AJ43</f>
        <v>4.2463269054407711</v>
      </c>
      <c r="AK43" s="352">
        <f>RunTime!AW43/RunTime!AK43</f>
        <v>3.5299618318106898</v>
      </c>
      <c r="AL43" s="352">
        <f>RunTime!AW43/RunTime!AL43</f>
        <v>3.1097848014216689</v>
      </c>
      <c r="AM43" s="352">
        <f>RunTime!AW43/RunTime!AM43</f>
        <v>1.830661124317102</v>
      </c>
      <c r="AN43" s="352">
        <f>RunTime!AW43/RunTime!AN43</f>
        <v>4.4166666666905448</v>
      </c>
      <c r="AO43" s="352">
        <f>RunTime!AW43/RunTime!AO43</f>
        <v>4.2230593607534246</v>
      </c>
      <c r="AP43" s="352">
        <f>RunTime!AW43/RunTime!AP43</f>
        <v>3.2657132768538135</v>
      </c>
      <c r="AQ43" s="352">
        <f>RunTime!AW43/RunTime!AQ43</f>
        <v>1.8299366838971085</v>
      </c>
      <c r="AR43" s="352">
        <f>RunTime!AW43/RunTime!AR43</f>
        <v>4.4808624031250002</v>
      </c>
      <c r="AS43" s="352">
        <f>RunTime!$AW43/RunTime!AS43</f>
        <v>4.2698522622576176</v>
      </c>
      <c r="AT43" s="352">
        <f>RunTime!AW43/RunTime!AT43</f>
        <v>4.4635617765167535</v>
      </c>
      <c r="AU43" s="352">
        <f>RunTime!AW43/RunTime!AU43</f>
        <v>4.2619815664505083</v>
      </c>
      <c r="BO43" s="7" t="e">
        <f>RunTime!AW43/RunTime!BO43</f>
        <v>#DIV/0!</v>
      </c>
      <c r="BP43" s="7" t="e">
        <f>RunTime!AW43/RunTime!BP43</f>
        <v>#DIV/0!</v>
      </c>
    </row>
    <row r="44" spans="1:68">
      <c r="A44" s="14" t="s">
        <v>46</v>
      </c>
      <c r="B44" s="14" t="str">
        <f>RunTime!B44</f>
        <v>NN</v>
      </c>
      <c r="C44" s="15">
        <f>RunTime!AW44/RunTime!C44</f>
        <v>0.95400485436893201</v>
      </c>
      <c r="D44" s="15">
        <f>RunTime!AW44/RunTime!D44</f>
        <v>0.96335784313725492</v>
      </c>
      <c r="E44" s="346">
        <f>RunTime!AW44/RunTime!E44</f>
        <v>1.904312015503876</v>
      </c>
      <c r="F44" s="347">
        <f>RunTime!AW44/RunTime!F44</f>
        <v>1.9279758010511461</v>
      </c>
      <c r="G44" s="348">
        <f>RunTime!AW44/RunTime!G44</f>
        <v>2.4362603307798563</v>
      </c>
      <c r="H44" s="348">
        <f>RunTime!$AW44/RunTime!H44</f>
        <v>2.2485697940503431</v>
      </c>
      <c r="I44" s="348">
        <f>RunTime!AW44/RunTime!I44</f>
        <v>1.8085122700496017</v>
      </c>
      <c r="J44" s="348">
        <f>RunTime!AW44/RunTime!J44</f>
        <v>1.3578420082285656</v>
      </c>
      <c r="K44" s="348">
        <f>RunTime!AW44/RunTime!K44</f>
        <v>2.3946994315511536</v>
      </c>
      <c r="L44" s="348">
        <f>RunTime!$AW44/RunTime!L44</f>
        <v>2.2214581765050081</v>
      </c>
      <c r="M44" s="348">
        <f>RunTime!AW44/RunTime!M44</f>
        <v>2.4382754342431761</v>
      </c>
      <c r="N44" s="348">
        <f>RunTime!$AW44/RunTime!N44</f>
        <v>2.2248113205868068</v>
      </c>
      <c r="O44" s="348">
        <f>RunTime!AW44/RunTime!O44</f>
        <v>1.794202677918795</v>
      </c>
      <c r="P44" s="348">
        <f>RunTime!AW44/RunTime!P44</f>
        <v>1.3479080932784637</v>
      </c>
      <c r="Q44" s="348">
        <f>RunTime!AW44/RunTime!Q44</f>
        <v>2.4342485547122834</v>
      </c>
      <c r="R44" s="348">
        <f>RunTime!AW44/RunTime!R44</f>
        <v>2.2281746031746033</v>
      </c>
      <c r="S44" s="348">
        <f>RunTime!AW44/RunTime!S44</f>
        <v>2.0094580777096116</v>
      </c>
      <c r="T44" s="348">
        <f>RunTime!AW44/RunTime!T44</f>
        <v>1.348524702591559</v>
      </c>
      <c r="U44" s="348">
        <f>RunTime!AW44/RunTime!U44</f>
        <v>2.4504364089775561</v>
      </c>
      <c r="V44" s="348">
        <f>RunTime!$AW44/RunTime!V44</f>
        <v>2.2248113205868068</v>
      </c>
      <c r="W44" s="348">
        <f>RunTime!AW44/RunTime!W44</f>
        <v>2.0053571428571431</v>
      </c>
      <c r="X44" s="348">
        <f>RunTime!AW44/RunTime!X44</f>
        <v>1.3429954441301597</v>
      </c>
      <c r="Y44" s="348">
        <f>RunTime!AW44/RunTime!Y44</f>
        <v>2.4302349548582223</v>
      </c>
      <c r="Z44" s="348">
        <f>RunTime!AW44/RunTime!Z44</f>
        <v>2.2298600603456991</v>
      </c>
      <c r="AA44" s="349">
        <f>RunTime!AW44/RunTime!AA44</f>
        <v>0.47932926829268291</v>
      </c>
      <c r="AB44" s="349">
        <f>RunTime!AW44/RunTime!AB44</f>
        <v>0.47777552666486622</v>
      </c>
      <c r="AC44" s="350">
        <f>RunTime!AW44/RunTime!AC44</f>
        <v>2.472012578616352</v>
      </c>
      <c r="AD44" s="350">
        <f>RunTime!AW44/RunTime!AD44</f>
        <v>1.9305009823182711</v>
      </c>
      <c r="AE44" s="350">
        <f>RunTime!AW44/RunTime!AE44</f>
        <v>1.2878440366972477</v>
      </c>
      <c r="AF44" s="351">
        <f>RunTime!AW44/RunTime!AF44</f>
        <v>0.51089688050448812</v>
      </c>
      <c r="AG44" s="351">
        <f>RunTime!AW44/RunTime!AG44</f>
        <v>0.51089688050448812</v>
      </c>
      <c r="AH44" s="351">
        <f>RunTime!AW44/RunTime!AH44</f>
        <v>0.50048811553488759</v>
      </c>
      <c r="AI44" s="352">
        <f>RunTime!AW44/RunTime!AI44</f>
        <v>2.937593423019432</v>
      </c>
      <c r="AJ44" s="352">
        <f>RunTime!$AW44/RunTime!AJ44</f>
        <v>2.7601825842696628</v>
      </c>
      <c r="AK44" s="352">
        <f>RunTime!AW44/RunTime!AK44</f>
        <v>2.1376903551749318</v>
      </c>
      <c r="AL44" s="352">
        <f>RunTime!AW44/RunTime!AL44</f>
        <v>1.8275728455159597</v>
      </c>
      <c r="AM44" s="352">
        <f>RunTime!AW44/RunTime!AM44</f>
        <v>0.97838533056036692</v>
      </c>
      <c r="AN44" s="352">
        <f>RunTime!AW44/RunTime!AN44</f>
        <v>2.9478750002947876</v>
      </c>
      <c r="AO44" s="352">
        <f>RunTime!AW44/RunTime!AO44</f>
        <v>2.775776836158192</v>
      </c>
      <c r="AP44" s="352">
        <f>RunTime!AW44/RunTime!AP44</f>
        <v>1.9343011811023623</v>
      </c>
      <c r="AQ44" s="352">
        <f>RunTime!AW44/RunTime!AQ44</f>
        <v>0.97289603960396043</v>
      </c>
      <c r="AR44" s="352">
        <f>RunTime!AW44/RunTime!AR44</f>
        <v>2.9836791500995625</v>
      </c>
      <c r="AS44" s="352">
        <f>RunTime!$AW44/RunTime!AS44</f>
        <v>2.7836402266288953</v>
      </c>
      <c r="AT44" s="352">
        <f>RunTime!AW44/RunTime!AT44</f>
        <v>2.9537825648342904</v>
      </c>
      <c r="AU44" s="352">
        <f>RunTime!AW44/RunTime!AU44</f>
        <v>2.7810141512057562</v>
      </c>
      <c r="BO44" s="7" t="e">
        <f>RunTime!AW44/RunTime!BO44</f>
        <v>#DIV/0!</v>
      </c>
      <c r="BP44" s="7" t="e">
        <f>RunTime!AW44/RunTime!BP44</f>
        <v>#DIV/0!</v>
      </c>
    </row>
    <row r="45" spans="1:68">
      <c r="A45" s="14" t="s">
        <v>304</v>
      </c>
      <c r="B45" s="14" t="str">
        <f>RunTime!B45</f>
        <v>NN</v>
      </c>
      <c r="C45" s="15">
        <f>RunTime!AW45/RunTime!C45</f>
        <v>0.94210629906423526</v>
      </c>
      <c r="D45" s="15">
        <f>RunTime!AW45/RunTime!D45</f>
        <v>0.93474609389605401</v>
      </c>
      <c r="E45" s="346">
        <f>RunTime!AW45/RunTime!E45</f>
        <v>2.8514656817374386</v>
      </c>
      <c r="F45" s="347">
        <f>RunTime!AW45/RunTime!F45</f>
        <v>2.9111313868613138</v>
      </c>
      <c r="G45" s="348">
        <f>RunTime!AW45/RunTime!G45</f>
        <v>4.5562642799271691</v>
      </c>
      <c r="H45" s="348">
        <f>RunTime!$AW45/RunTime!H45</f>
        <v>4.2639878828037068</v>
      </c>
      <c r="I45" s="348">
        <f>RunTime!AW45/RunTime!I45</f>
        <v>3.5211153621848799</v>
      </c>
      <c r="J45" s="348">
        <f>RunTime!AW45/RunTime!J45</f>
        <v>2.679075235229694</v>
      </c>
      <c r="K45" s="348">
        <f>RunTime!AW45/RunTime!K45</f>
        <v>4.5355382862368812</v>
      </c>
      <c r="L45" s="348">
        <f>RunTime!$AW45/RunTime!L45</f>
        <v>4.2488458809835832</v>
      </c>
      <c r="M45" s="348">
        <f>RunTime!AW45/RunTime!M45</f>
        <v>4.498026316127671</v>
      </c>
      <c r="N45" s="348">
        <f>RunTime!$AW45/RunTime!N45</f>
        <v>4.2518656716417906</v>
      </c>
      <c r="O45" s="348">
        <f>RunTime!AW45/RunTime!O45</f>
        <v>3.3346571906354514</v>
      </c>
      <c r="P45" s="348">
        <f>RunTime!AW45/RunTime!P45</f>
        <v>2.6935502027327125</v>
      </c>
      <c r="Q45" s="348">
        <f>RunTime!AW45/RunTime!Q45</f>
        <v>4.5493346011064135</v>
      </c>
      <c r="R45" s="348">
        <f>RunTime!AW45/RunTime!R45</f>
        <v>4.2398121902366981</v>
      </c>
      <c r="S45" s="348">
        <f>RunTime!AW45/RunTime!S45</f>
        <v>3.8128585086042066</v>
      </c>
      <c r="T45" s="348">
        <f>RunTime!AW45/RunTime!T45</f>
        <v>2.6671310743349474</v>
      </c>
      <c r="U45" s="348">
        <f>RunTime!AW45/RunTime!U45</f>
        <v>4.570187166124537</v>
      </c>
      <c r="V45" s="348">
        <f>RunTime!$AW45/RunTime!V45</f>
        <v>4.2639878828037068</v>
      </c>
      <c r="W45" s="348">
        <f>RunTime!AW45/RunTime!W45</f>
        <v>3.8226038336215589</v>
      </c>
      <c r="X45" s="348">
        <f>RunTime!AW45/RunTime!X45</f>
        <v>2.6541149069500491</v>
      </c>
      <c r="Y45" s="348">
        <f>RunTime!AW45/RunTime!Y45</f>
        <v>4.5841954022988505</v>
      </c>
      <c r="Z45" s="348">
        <f>RunTime!AW45/RunTime!Z45</f>
        <v>4.3162878787878789</v>
      </c>
      <c r="AA45" s="349">
        <f>RunTime!AW45/RunTime!AA45</f>
        <v>0.4257918149769247</v>
      </c>
      <c r="AB45" s="349">
        <f>RunTime!AW45/RunTime!AB45</f>
        <v>0.42099753691618591</v>
      </c>
      <c r="AC45" s="350">
        <f>RunTime!AW45/RunTime!AC45</f>
        <v>3.4322289156626504</v>
      </c>
      <c r="AD45" s="350">
        <f>RunTime!AW45/RunTime!AD45</f>
        <v>2.8555489261506226</v>
      </c>
      <c r="AE45" s="350">
        <f>RunTime!AW45/RunTime!AE45</f>
        <v>2.0851777623591903</v>
      </c>
      <c r="AF45" s="351">
        <f>RunTime!AW45/RunTime!AF45</f>
        <v>0.44644589548907115</v>
      </c>
      <c r="AG45" s="351">
        <f>RunTime!AW45/RunTime!AG45</f>
        <v>0.44511718750000001</v>
      </c>
      <c r="AH45" s="351">
        <f>RunTime!AW45/RunTime!AH45</f>
        <v>0.41602051463254663</v>
      </c>
      <c r="AI45" s="352">
        <f>RunTime!AW45/RunTime!AI45</f>
        <v>4.179095354231289</v>
      </c>
      <c r="AJ45" s="352">
        <f>RunTime!$AW45/RunTime!AJ45</f>
        <v>4.0503554505111952</v>
      </c>
      <c r="AK45" s="352">
        <f>RunTime!AW45/RunTime!AK45</f>
        <v>3.440123634074749</v>
      </c>
      <c r="AL45" s="352">
        <f>RunTime!AW45/RunTime!AL45</f>
        <v>3.0506756755201088</v>
      </c>
      <c r="AM45" s="352">
        <f>RunTime!AW45/RunTime!AM45</f>
        <v>1.7778231792636485</v>
      </c>
      <c r="AN45" s="352">
        <f>RunTime!AW45/RunTime!AN45</f>
        <v>4.1981578947368421</v>
      </c>
      <c r="AO45" s="352">
        <f>RunTime!AW45/RunTime!AO45</f>
        <v>4.0177132306257697</v>
      </c>
      <c r="AP45" s="352">
        <f>RunTime!AW45/RunTime!AP45</f>
        <v>3.2008426966292136</v>
      </c>
      <c r="AQ45" s="352">
        <f>RunTime!AW45/RunTime!AQ45</f>
        <v>1.8753526651646872</v>
      </c>
      <c r="AR45" s="352">
        <f>RunTime!AW45/RunTime!AR45</f>
        <v>4.2308168319823771</v>
      </c>
      <c r="AS45" s="352">
        <f>RunTime!$AW45/RunTime!AS45</f>
        <v>4.0530995934959346</v>
      </c>
      <c r="AT45" s="352">
        <f>RunTime!AW45/RunTime!AT45</f>
        <v>4.2398121902366981</v>
      </c>
      <c r="AU45" s="352">
        <f>RunTime!AW45/RunTime!AU45</f>
        <v>4.0696428571428571</v>
      </c>
      <c r="BO45" s="7" t="e">
        <f>RunTime!AW45/RunTime!BO45</f>
        <v>#DIV/0!</v>
      </c>
      <c r="BP45" s="7" t="e">
        <f>RunTime!AW45/RunTime!BP45</f>
        <v>#DIV/0!</v>
      </c>
    </row>
    <row r="46" spans="1:68">
      <c r="A46" s="14" t="s">
        <v>305</v>
      </c>
      <c r="B46" s="14" t="str">
        <f>RunTime!B46</f>
        <v>NN</v>
      </c>
      <c r="C46" s="15">
        <f>RunTime!AW46/RunTime!C46</f>
        <v>1.0240688485216549</v>
      </c>
      <c r="D46" s="15">
        <f>RunTime!AW46/RunTime!D46</f>
        <v>1.0429022988448275</v>
      </c>
      <c r="E46" s="346">
        <f>RunTime!AW46/RunTime!E46</f>
        <v>2.4469390506877025</v>
      </c>
      <c r="F46" s="347">
        <f>RunTime!AW46/RunTime!F46</f>
        <v>2.4722752042113205</v>
      </c>
      <c r="G46" s="348">
        <f>RunTime!AW46/RunTime!G46</f>
        <v>4.4917079203226029</v>
      </c>
      <c r="H46" s="348">
        <f>RunTime!$AW46/RunTime!H46</f>
        <v>4.3537667950195553</v>
      </c>
      <c r="I46" s="348">
        <f>RunTime!AW46/RunTime!I46</f>
        <v>3.805893456674152</v>
      </c>
      <c r="J46" s="348">
        <f>RunTime!AW46/RunTime!J46</f>
        <v>3.1030266759817393</v>
      </c>
      <c r="K46" s="348">
        <f>RunTime!AW46/RunTime!K46</f>
        <v>4.3832125603623187</v>
      </c>
      <c r="L46" s="348">
        <f>RunTime!$AW46/RunTime!L46</f>
        <v>4.3164843010529479</v>
      </c>
      <c r="M46" s="348">
        <f>RunTime!AW46/RunTime!M46</f>
        <v>4.482831028086248</v>
      </c>
      <c r="N46" s="348">
        <f>RunTime!$AW46/RunTime!N46</f>
        <v>4.3454262451867818</v>
      </c>
      <c r="O46" s="348">
        <f>RunTime!AW46/RunTime!O46</f>
        <v>3.7836738945760073</v>
      </c>
      <c r="P46" s="348">
        <f>RunTime!AW46/RunTime!P46</f>
        <v>3.0735941734247967</v>
      </c>
      <c r="Q46" s="348">
        <f>RunTime!AW46/RunTime!Q46</f>
        <v>4.5185507963377933</v>
      </c>
      <c r="R46" s="348">
        <f>RunTime!AW46/RunTime!R46</f>
        <v>4.3329751671203436</v>
      </c>
      <c r="S46" s="348">
        <f>RunTime!AW46/RunTime!S46</f>
        <v>4.05417783733244</v>
      </c>
      <c r="T46" s="348">
        <f>RunTime!AW46/RunTime!T46</f>
        <v>3.0903440056430753</v>
      </c>
      <c r="U46" s="348">
        <f>RunTime!AW46/RunTime!U46</f>
        <v>4.5366250004286623</v>
      </c>
      <c r="V46" s="348">
        <f>RunTime!$AW46/RunTime!V46</f>
        <v>4.3001184829810315</v>
      </c>
      <c r="W46" s="348">
        <f>RunTime!AW46/RunTime!W46</f>
        <v>4.0289742454510638</v>
      </c>
      <c r="X46" s="348">
        <f>RunTime!AW46/RunTime!X46</f>
        <v>3.0488071236391128</v>
      </c>
      <c r="Y46" s="348">
        <f>RunTime!AW46/RunTime!Y46</f>
        <v>4.4739891518491124</v>
      </c>
      <c r="Z46" s="348">
        <f>RunTime!AW46/RunTime!Z46</f>
        <v>4.3082858499287751</v>
      </c>
      <c r="AA46" s="349">
        <f>RunTime!AW46/RunTime!AA46</f>
        <v>0.41850784136471475</v>
      </c>
      <c r="AB46" s="349">
        <f>RunTime!AW46/RunTime!AB46</f>
        <v>0.41658631772038568</v>
      </c>
      <c r="AC46" s="350">
        <f>RunTime!AW46/RunTime!AC46</f>
        <v>2.9363268608252429</v>
      </c>
      <c r="AD46" s="350">
        <f>RunTime!AW46/RunTime!AD46</f>
        <v>2.7214307136789788</v>
      </c>
      <c r="AE46" s="350">
        <f>RunTime!AW46/RunTime!AE46</f>
        <v>2.2525446872891033</v>
      </c>
      <c r="AF46" s="351">
        <f>RunTime!AW46/RunTime!AF46</f>
        <v>0.44476715686029411</v>
      </c>
      <c r="AG46" s="351">
        <f>RunTime!AW46/RunTime!AG46</f>
        <v>0.44216617933479535</v>
      </c>
      <c r="AH46" s="351">
        <f>RunTime!AW46/RunTime!AH46</f>
        <v>0.4417356378205195</v>
      </c>
      <c r="AI46" s="352">
        <f>RunTime!AW46/RunTime!AI46</f>
        <v>4.4367970664241367</v>
      </c>
      <c r="AJ46" s="352">
        <f>RunTime!$AW46/RunTime!AJ46</f>
        <v>4.3959544573401166</v>
      </c>
      <c r="AK46" s="352">
        <f>RunTime!AW46/RunTime!AK46</f>
        <v>3.938042534700521</v>
      </c>
      <c r="AL46" s="352">
        <f>RunTime!AW46/RunTime!AL46</f>
        <v>3.5806037887395901</v>
      </c>
      <c r="AM46" s="352">
        <f>RunTime!AW46/RunTime!AM46</f>
        <v>2.2531040475538564</v>
      </c>
      <c r="AN46" s="352">
        <f>RunTime!AW46/RunTime!AN46</f>
        <v>4.4476715686029413</v>
      </c>
      <c r="AO46" s="352">
        <f>RunTime!AW46/RunTime!AO46</f>
        <v>4.3621394226334482</v>
      </c>
      <c r="AP46" s="352">
        <f>RunTime!AW46/RunTime!AP46</f>
        <v>3.7400041222992586</v>
      </c>
      <c r="AQ46" s="352">
        <f>RunTime!AW46/RunTime!AQ46</f>
        <v>2.257027363171642</v>
      </c>
      <c r="AR46" s="352">
        <f>RunTime!AW46/RunTime!AR46</f>
        <v>4.5457164323851984</v>
      </c>
      <c r="AS46" s="352">
        <f>RunTime!$AW46/RunTime!AS46</f>
        <v>4.40021823427253</v>
      </c>
      <c r="AT46" s="352">
        <f>RunTime!AW46/RunTime!AT46</f>
        <v>4.4695812812039</v>
      </c>
      <c r="AU46" s="352">
        <f>RunTime!AW46/RunTime!AU46</f>
        <v>4.425975609299905</v>
      </c>
      <c r="BO46" s="7" t="e">
        <f>RunTime!AW46/RunTime!BO46</f>
        <v>#DIV/0!</v>
      </c>
      <c r="BP46" s="7" t="e">
        <f>RunTime!AW46/RunTime!BP46</f>
        <v>#DIV/0!</v>
      </c>
    </row>
    <row r="47" spans="1:68">
      <c r="A47" s="14" t="s">
        <v>306</v>
      </c>
      <c r="B47" s="14" t="str">
        <f>RunTime!B47</f>
        <v>NN</v>
      </c>
      <c r="C47" s="15">
        <f>RunTime!AW47/RunTime!C47</f>
        <v>1.0742324560745615</v>
      </c>
      <c r="D47" s="15">
        <f>RunTime!AW47/RunTime!D47</f>
        <v>1.0773826975652838</v>
      </c>
      <c r="E47" s="346">
        <f>RunTime!AW47/RunTime!E47</f>
        <v>1.8927743430061825</v>
      </c>
      <c r="F47" s="347">
        <f>RunTime!AW47/RunTime!F47</f>
        <v>1.8996251290512089</v>
      </c>
      <c r="G47" s="348">
        <f>RunTime!AW47/RunTime!G47</f>
        <v>2.4122619826223075</v>
      </c>
      <c r="H47" s="348">
        <f>RunTime!$AW47/RunTime!H47</f>
        <v>2.2078575718474851</v>
      </c>
      <c r="I47" s="348">
        <f>RunTime!AW47/RunTime!I47</f>
        <v>1.7782550820896299</v>
      </c>
      <c r="J47" s="348">
        <f>RunTime!AW47/RunTime!J47</f>
        <v>1.3296688381378938</v>
      </c>
      <c r="K47" s="348">
        <f>RunTime!AW47/RunTime!K47</f>
        <v>2.3687137329303676</v>
      </c>
      <c r="L47" s="348">
        <f>RunTime!$AW47/RunTime!L47</f>
        <v>2.2131777108411552</v>
      </c>
      <c r="M47" s="348">
        <f>RunTime!AW47/RunTime!M47</f>
        <v>2.4075196589346319</v>
      </c>
      <c r="N47" s="348">
        <f>RunTime!$AW47/RunTime!N47</f>
        <v>2.202562949505396</v>
      </c>
      <c r="O47" s="348">
        <f>RunTime!AW47/RunTime!O47</f>
        <v>1.761205656735916</v>
      </c>
      <c r="P47" s="348">
        <f>RunTime!AW47/RunTime!P47</f>
        <v>1.324396178674319</v>
      </c>
      <c r="Q47" s="348">
        <f>RunTime!AW47/RunTime!Q47</f>
        <v>2.4106791337106301</v>
      </c>
      <c r="R47" s="348">
        <f>RunTime!AW47/RunTime!R47</f>
        <v>2.2065315313963967</v>
      </c>
      <c r="S47" s="348">
        <f>RunTime!AW47/RunTime!S47</f>
        <v>1.9837338012815191</v>
      </c>
      <c r="T47" s="348">
        <f>RunTime!AW47/RunTime!T47</f>
        <v>1.3272669796395498</v>
      </c>
      <c r="U47" s="348">
        <f>RunTime!AW47/RunTime!U47</f>
        <v>2.4330298013366249</v>
      </c>
      <c r="V47" s="348">
        <f>RunTime!$AW47/RunTime!V47</f>
        <v>2.2091852074539498</v>
      </c>
      <c r="W47" s="348">
        <f>RunTime!AW47/RunTime!W47</f>
        <v>1.9794585127031545</v>
      </c>
      <c r="X47" s="348">
        <f>RunTime!AW47/RunTime!X47</f>
        <v>1.3205877066524294</v>
      </c>
      <c r="Y47" s="348">
        <f>RunTime!AW47/RunTime!Y47</f>
        <v>2.4234003957898023</v>
      </c>
      <c r="Z47" s="348">
        <f>RunTime!AW47/RunTime!Z47</f>
        <v>2.2078575718474851</v>
      </c>
      <c r="AA47" s="349">
        <f>RunTime!AW47/RunTime!AA47</f>
        <v>0.45300554873341625</v>
      </c>
      <c r="AB47" s="349">
        <f>RunTime!AW47/RunTime!AB47</f>
        <v>0.45022977938419123</v>
      </c>
      <c r="AC47" s="350">
        <f>RunTime!AW47/RunTime!AC47</f>
        <v>2.4075196589346319</v>
      </c>
      <c r="AD47" s="350">
        <f>RunTime!AW47/RunTime!AD47</f>
        <v>1.8801816785890575</v>
      </c>
      <c r="AE47" s="350">
        <f>RunTime!AW47/RunTime!AE47</f>
        <v>1.256025640948718</v>
      </c>
      <c r="AF47" s="351">
        <f>RunTime!AW47/RunTime!AF47</f>
        <v>0.47650778207198446</v>
      </c>
      <c r="AG47" s="351">
        <f>RunTime!AW47/RunTime!AG47</f>
        <v>0.47466085268410857</v>
      </c>
      <c r="AH47" s="351">
        <f>RunTime!AW47/RunTime!AH47</f>
        <v>0.47404838712890951</v>
      </c>
      <c r="AI47" s="352">
        <f>RunTime!AW47/RunTime!AI47</f>
        <v>3.0003062470191666</v>
      </c>
      <c r="AJ47" s="352">
        <f>RunTime!$AW47/RunTime!AJ47</f>
        <v>2.8087729356077986</v>
      </c>
      <c r="AK47" s="352">
        <f>RunTime!AW47/RunTime!AK47</f>
        <v>2.1661998820705306</v>
      </c>
      <c r="AL47" s="352">
        <f>RunTime!AW47/RunTime!AL47</f>
        <v>1.8424648944788136</v>
      </c>
      <c r="AM47" s="352">
        <f>RunTime!AW47/RunTime!AM47</f>
        <v>0.98231951839376497</v>
      </c>
      <c r="AN47" s="352">
        <f>RunTime!AW47/RunTime!AN47</f>
        <v>3.0064443535807239</v>
      </c>
      <c r="AO47" s="352">
        <f>RunTime!AW47/RunTime!AO47</f>
        <v>2.8217165896889402</v>
      </c>
      <c r="AP47" s="352">
        <f>RunTime!AW47/RunTime!AP47</f>
        <v>1.9541888295636074</v>
      </c>
      <c r="AQ47" s="352">
        <f>RunTime!AW47/RunTime!AQ47</f>
        <v>0.97969999994000012</v>
      </c>
      <c r="AR47" s="352">
        <f>RunTime!AW47/RunTime!AR47</f>
        <v>3.0488589207220866</v>
      </c>
      <c r="AS47" s="352">
        <f>RunTime!$AW47/RunTime!AS47</f>
        <v>2.8325944487727526</v>
      </c>
      <c r="AT47" s="352">
        <f>RunTime!AW47/RunTime!AT47</f>
        <v>3.0488589207220866</v>
      </c>
      <c r="AU47" s="352">
        <f>RunTime!AW47/RunTime!AU47</f>
        <v>2.8325944487727526</v>
      </c>
      <c r="BO47" s="7" t="e">
        <f>RunTime!AW47/RunTime!BO47</f>
        <v>#DIV/0!</v>
      </c>
      <c r="BP47" s="7" t="e">
        <f>RunTime!AW47/RunTime!BP47</f>
        <v>#DIV/0!</v>
      </c>
    </row>
    <row r="48" spans="1:68">
      <c r="A48" s="14" t="s">
        <v>308</v>
      </c>
      <c r="B48" s="14" t="str">
        <f>RunTime!B48</f>
        <v>NN</v>
      </c>
      <c r="C48" s="15">
        <f>RunTime!AW48/RunTime!C48</f>
        <v>0.97838235294117648</v>
      </c>
      <c r="D48" s="15">
        <f>RunTime!AW48/RunTime!D48</f>
        <v>0.9943702670782929</v>
      </c>
      <c r="E48" s="346">
        <f>RunTime!AW48/RunTime!E48</f>
        <v>1.868820224719101</v>
      </c>
      <c r="F48" s="347">
        <f>RunTime!AW48/RunTime!F48</f>
        <v>1.868820224719101</v>
      </c>
      <c r="G48" s="348">
        <f>RunTime!AW48/RunTime!G48</f>
        <v>2.3186570629815373</v>
      </c>
      <c r="H48" s="348">
        <f>RunTime!$AW48/RunTime!H48</f>
        <v>2.1396869637959104</v>
      </c>
      <c r="I48" s="348">
        <f>RunTime!AW48/RunTime!I48</f>
        <v>1.7385888502953721</v>
      </c>
      <c r="J48" s="348">
        <f>RunTime!AW48/RunTime!J48</f>
        <v>1.3144757638928095</v>
      </c>
      <c r="K48" s="348">
        <f>RunTime!AW48/RunTime!K48</f>
        <v>2.2496618573264509</v>
      </c>
      <c r="L48" s="348">
        <f>RunTime!$AW48/RunTime!L48</f>
        <v>2.1287329349719513</v>
      </c>
      <c r="M48" s="348">
        <f>RunTime!AW48/RunTime!M48</f>
        <v>2.3316588782867607</v>
      </c>
      <c r="N48" s="348">
        <f>RunTime!$AW48/RunTime!N48</f>
        <v>2.1396869637959104</v>
      </c>
      <c r="O48" s="348">
        <f>RunTime!AW48/RunTime!O48</f>
        <v>1.7265570933061205</v>
      </c>
      <c r="P48" s="348">
        <f>RunTime!AW48/RunTime!P48</f>
        <v>1.3021268266543777</v>
      </c>
      <c r="Q48" s="348">
        <f>RunTime!AW48/RunTime!Q48</f>
        <v>2.3229748603351954</v>
      </c>
      <c r="R48" s="348">
        <f>RunTime!AW48/RunTime!R48</f>
        <v>2.1415236053340365</v>
      </c>
      <c r="S48" s="348">
        <f>RunTime!AW48/RunTime!S48</f>
        <v>1.9295243619489559</v>
      </c>
      <c r="T48" s="348">
        <f>RunTime!AW48/RunTime!T48</f>
        <v>1.3089585520099138</v>
      </c>
      <c r="U48" s="348">
        <f>RunTime!AW48/RunTime!U48</f>
        <v>2.3360252808988764</v>
      </c>
      <c r="V48" s="348">
        <f>RunTime!$AW48/RunTime!V48</f>
        <v>2.1360231166212347</v>
      </c>
      <c r="W48" s="348">
        <f>RunTime!AW48/RunTime!W48</f>
        <v>1.9191346155322411</v>
      </c>
      <c r="X48" s="348">
        <f>RunTime!AW48/RunTime!X48</f>
        <v>1.2967125780299746</v>
      </c>
      <c r="Y48" s="348">
        <f>RunTime!AW48/RunTime!Y48</f>
        <v>2.3360252808988764</v>
      </c>
      <c r="Z48" s="348">
        <f>RunTime!AW48/RunTime!Z48</f>
        <v>2.137853470437018</v>
      </c>
      <c r="AA48" s="349">
        <f>RunTime!AW48/RunTime!AA48</f>
        <v>0.4835029069767442</v>
      </c>
      <c r="AB48" s="349">
        <f>RunTime!AW48/RunTime!AB48</f>
        <v>0.47794540229885057</v>
      </c>
      <c r="AC48" s="350">
        <f>RunTime!AW48/RunTime!AC48</f>
        <v>2.3015452031643493</v>
      </c>
      <c r="AD48" s="350">
        <f>RunTime!AW48/RunTime!AD48</f>
        <v>1.8563058035714286</v>
      </c>
      <c r="AE48" s="350">
        <f>RunTime!AW48/RunTime!AE48</f>
        <v>1.2696564885496182</v>
      </c>
      <c r="AF48" s="351">
        <f>RunTime!AW48/RunTime!AF48</f>
        <v>0.51124487694441711</v>
      </c>
      <c r="AG48" s="351">
        <f>RunTime!AW48/RunTime!AG48</f>
        <v>0.51019938650306751</v>
      </c>
      <c r="AH48" s="351">
        <f>RunTime!AW48/RunTime!AH48</f>
        <v>0.50708841463414633</v>
      </c>
      <c r="AI48" s="352">
        <f>RunTime!AW48/RunTime!AI48</f>
        <v>2.6697431781701444</v>
      </c>
      <c r="AJ48" s="352">
        <f>RunTime!$AW48/RunTime!AJ48</f>
        <v>2.5200757575757575</v>
      </c>
      <c r="AK48" s="352">
        <f>RunTime!AW48/RunTime!AK48</f>
        <v>1.9895334928229664</v>
      </c>
      <c r="AL48" s="352">
        <f>RunTime!AW48/RunTime!AL48</f>
        <v>1.7076488706365502</v>
      </c>
      <c r="AM48" s="352">
        <f>RunTime!AW48/RunTime!AM48</f>
        <v>0.93127099664053747</v>
      </c>
      <c r="AN48" s="352">
        <f>RunTime!AW48/RunTime!AN48</f>
        <v>2.6740353697749195</v>
      </c>
      <c r="AO48" s="352">
        <f>RunTime!AW48/RunTime!AO48</f>
        <v>2.5277355623100304</v>
      </c>
      <c r="AP48" s="352">
        <f>RunTime!AW48/RunTime!AP48</f>
        <v>1.8105043542678161</v>
      </c>
      <c r="AQ48" s="352">
        <f>RunTime!AW48/RunTime!AQ48</f>
        <v>0.93022930648769575</v>
      </c>
      <c r="AR48" s="352">
        <f>RunTime!AW48/RunTime!AR48</f>
        <v>2.7088762214983713</v>
      </c>
      <c r="AS48" s="352">
        <f>RunTime!$AW48/RunTime!AS48</f>
        <v>2.5328680205617125</v>
      </c>
      <c r="AT48" s="352">
        <f>RunTime!AW48/RunTime!AT48</f>
        <v>2.7088762214983713</v>
      </c>
      <c r="AU48" s="352">
        <f>RunTime!AW48/RunTime!AU48</f>
        <v>2.5354420731707319</v>
      </c>
      <c r="BO48" s="7" t="e">
        <f>RunTime!AW48/RunTime!BO48</f>
        <v>#DIV/0!</v>
      </c>
      <c r="BP48" s="7" t="e">
        <f>RunTime!AW48/RunTime!BP48</f>
        <v>#DIV/0!</v>
      </c>
    </row>
    <row r="49" spans="1:68">
      <c r="A49" s="14" t="s">
        <v>316</v>
      </c>
      <c r="B49" s="14" t="str">
        <f>RunTime!B49</f>
        <v>NN</v>
      </c>
      <c r="C49" s="15">
        <f>RunTime!AW49/RunTime!C49</f>
        <v>0.83913934426229508</v>
      </c>
      <c r="D49" s="15">
        <f>RunTime!AW49/RunTime!D49</f>
        <v>0.85789106169214824</v>
      </c>
      <c r="E49" s="346">
        <f>RunTime!AW49/RunTime!E49</f>
        <v>1.8313953488372092</v>
      </c>
      <c r="F49" s="347">
        <f>RunTime!AW49/RunTime!F49</f>
        <v>1.8423815235847403</v>
      </c>
      <c r="G49" s="348">
        <f>RunTime!AW49/RunTime!G49</f>
        <v>3.2534427962655252</v>
      </c>
      <c r="H49" s="348">
        <f>RunTime!$AW49/RunTime!H49</f>
        <v>3.1564748204682913</v>
      </c>
      <c r="I49" s="348">
        <f>RunTime!AW49/RunTime!I49</f>
        <v>2.6776373149675359</v>
      </c>
      <c r="J49" s="348">
        <f>RunTime!AW49/RunTime!J49</f>
        <v>2.1210290053783818</v>
      </c>
      <c r="K49" s="348">
        <f>RunTime!AW49/RunTime!K49</f>
        <v>3.2953326176721744</v>
      </c>
      <c r="L49" s="348">
        <f>RunTime!$AW49/RunTime!L49</f>
        <v>3.1371297245288181</v>
      </c>
      <c r="M49" s="348">
        <f>RunTime!AW49/RunTime!M49</f>
        <v>3.3166846648686086</v>
      </c>
      <c r="N49" s="348">
        <f>RunTime!$AW49/RunTime!N49</f>
        <v>3.1243641909334321</v>
      </c>
      <c r="O49" s="348">
        <f>RunTime!AW49/RunTime!O49</f>
        <v>2.6567906576692724</v>
      </c>
      <c r="P49" s="348">
        <f>RunTime!AW49/RunTime!P49</f>
        <v>2.1224948170091564</v>
      </c>
      <c r="Q49" s="348">
        <f>RunTime!AW49/RunTime!Q49</f>
        <v>3.3095366382876654</v>
      </c>
      <c r="R49" s="348">
        <f>RunTime!AW49/RunTime!R49</f>
        <v>3.127545825165738</v>
      </c>
      <c r="S49" s="348">
        <f>RunTime!AW49/RunTime!S49</f>
        <v>2.8974056606506986</v>
      </c>
      <c r="T49" s="348">
        <f>RunTime!AW49/RunTime!T49</f>
        <v>2.1210290053783818</v>
      </c>
      <c r="U49" s="348">
        <f>RunTime!AW49/RunTime!U49</f>
        <v>3.2742537309942161</v>
      </c>
      <c r="V49" s="348">
        <f>RunTime!$AW49/RunTime!V49</f>
        <v>3.1211890243902438</v>
      </c>
      <c r="W49" s="348">
        <f>RunTime!AW49/RunTime!W49</f>
        <v>2.8838028169014085</v>
      </c>
      <c r="X49" s="348">
        <f>RunTime!AW49/RunTime!X49</f>
        <v>2.0850305498981672</v>
      </c>
      <c r="Y49" s="348">
        <f>RunTime!AW49/RunTime!Y49</f>
        <v>3.3455882352941178</v>
      </c>
      <c r="Z49" s="348">
        <f>RunTime!AW49/RunTime!Z49</f>
        <v>3.1435516885216428</v>
      </c>
      <c r="AA49" s="349">
        <f>RunTime!AW49/RunTime!AA49</f>
        <v>0.5223214285714286</v>
      </c>
      <c r="AB49" s="349">
        <f>RunTime!AW49/RunTime!AB49</f>
        <v>0.51967005076142136</v>
      </c>
      <c r="AC49" s="350">
        <f>RunTime!AW49/RunTime!AC49</f>
        <v>2.0744680851063828</v>
      </c>
      <c r="AD49" s="350">
        <f>RunTime!AW49/RunTime!AD49</f>
        <v>1.8670212767092411</v>
      </c>
      <c r="AE49" s="350">
        <f>RunTime!AW49/RunTime!AE49</f>
        <v>1.3928571428571428</v>
      </c>
      <c r="AF49" s="351">
        <f>RunTime!AW49/RunTime!AF49</f>
        <v>0.57838983050847459</v>
      </c>
      <c r="AG49" s="351">
        <f>RunTime!AW49/RunTime!AG49</f>
        <v>0.57948113196613571</v>
      </c>
      <c r="AH49" s="351">
        <f>RunTime!AW49/RunTime!AH49</f>
        <v>0.57406542066804955</v>
      </c>
      <c r="AI49" s="352">
        <f>RunTime!AW49/RunTime!AI49</f>
        <v>2.8757022471910112</v>
      </c>
      <c r="AJ49" s="352">
        <f>RunTime!$AW49/RunTime!AJ49</f>
        <v>2.8073583178421062</v>
      </c>
      <c r="AK49" s="352">
        <f>RunTime!AW49/RunTime!AK49</f>
        <v>2.4472111555734828</v>
      </c>
      <c r="AL49" s="352">
        <f>RunTime!AW49/RunTime!AL49</f>
        <v>2.1921841541755889</v>
      </c>
      <c r="AM49" s="352">
        <f>RunTime!AW49/RunTime!AM49</f>
        <v>1.3803370785896478</v>
      </c>
      <c r="AN49" s="352">
        <f>RunTime!AW49/RunTime!AN49</f>
        <v>2.8810975612458818</v>
      </c>
      <c r="AO49" s="352">
        <f>RunTime!AW49/RunTime!AO49</f>
        <v>2.7920454542916322</v>
      </c>
      <c r="AP49" s="352">
        <f>RunTime!AW49/RunTime!AP49</f>
        <v>2.3005617977528088</v>
      </c>
      <c r="AQ49" s="352">
        <f>RunTime!AW49/RunTime!AQ49</f>
        <v>1.3928571428571428</v>
      </c>
      <c r="AR49" s="352">
        <f>RunTime!AW49/RunTime!AR49</f>
        <v>2.9277883695969695</v>
      </c>
      <c r="AS49" s="352">
        <f>RunTime!$AW49/RunTime!AS49</f>
        <v>2.8176605507172168</v>
      </c>
      <c r="AT49" s="352">
        <f>RunTime!AW49/RunTime!AT49</f>
        <v>2.9111374404823565</v>
      </c>
      <c r="AU49" s="352">
        <f>RunTime!AW49/RunTime!AU49</f>
        <v>2.8358725761772852</v>
      </c>
      <c r="BO49" s="7" t="e">
        <f>RunTime!AW49/RunTime!BO49</f>
        <v>#DIV/0!</v>
      </c>
      <c r="BP49" s="7" t="e">
        <f>RunTime!AW49/RunTime!BP49</f>
        <v>#DIV/0!</v>
      </c>
    </row>
    <row r="50" spans="1:68">
      <c r="A50" s="14" t="s">
        <v>317</v>
      </c>
      <c r="B50" s="14" t="str">
        <f>RunTime!B50</f>
        <v>NN</v>
      </c>
      <c r="C50" s="15">
        <f>RunTime!AW50/RunTime!C50</f>
        <v>0.87902854513121542</v>
      </c>
      <c r="D50" s="15">
        <f>RunTime!AW50/RunTime!D50</f>
        <v>0.87983870972948552</v>
      </c>
      <c r="E50" s="346">
        <f>RunTime!AW50/RunTime!E50</f>
        <v>1.9188442209378045</v>
      </c>
      <c r="F50" s="347">
        <f>RunTime!AW50/RunTime!F50</f>
        <v>1.8062913909230172</v>
      </c>
      <c r="G50" s="348">
        <f>RunTime!AW50/RunTime!G50</f>
        <v>2.7392395987072078</v>
      </c>
      <c r="H50" s="348">
        <f>RunTime!$AW50/RunTime!H50</f>
        <v>2.5254629629960319</v>
      </c>
      <c r="I50" s="348">
        <f>RunTime!AW50/RunTime!I50</f>
        <v>2.0225105930325729</v>
      </c>
      <c r="J50" s="348">
        <f>RunTime!AW50/RunTime!J50</f>
        <v>1.5249600640395335</v>
      </c>
      <c r="K50" s="348">
        <f>RunTime!AW50/RunTime!K50</f>
        <v>2.7353151858903559</v>
      </c>
      <c r="L50" s="348">
        <f>RunTime!$AW50/RunTime!L50</f>
        <v>2.5355245684262946</v>
      </c>
      <c r="M50" s="348">
        <f>RunTime!AW50/RunTime!M50</f>
        <v>2.7510806920750834</v>
      </c>
      <c r="N50" s="348">
        <f>RunTime!$AW50/RunTime!N50</f>
        <v>2.5221268167466482</v>
      </c>
      <c r="O50" s="348">
        <f>RunTime!AW50/RunTime!O50</f>
        <v>2.0161034845019952</v>
      </c>
      <c r="P50" s="348">
        <f>RunTime!AW50/RunTime!P50</f>
        <v>1.5069060774867329</v>
      </c>
      <c r="Q50" s="348">
        <f>RunTime!AW50/RunTime!Q50</f>
        <v>2.7550505050865799</v>
      </c>
      <c r="R50" s="348">
        <f>RunTime!AW50/RunTime!R50</f>
        <v>2.5154808959486163</v>
      </c>
      <c r="S50" s="348">
        <f>RunTime!AW50/RunTime!S50</f>
        <v>2.2594674553834948</v>
      </c>
      <c r="T50" s="348">
        <f>RunTime!AW50/RunTime!T50</f>
        <v>1.5057176655161106</v>
      </c>
      <c r="U50" s="348">
        <f>RunTime!AW50/RunTime!U50</f>
        <v>2.7630246024620875</v>
      </c>
      <c r="V50" s="348">
        <f>RunTime!$AW50/RunTime!V50</f>
        <v>2.5154808959486163</v>
      </c>
      <c r="W50" s="348">
        <f>RunTime!AW50/RunTime!W50</f>
        <v>2.2541322317006061</v>
      </c>
      <c r="X50" s="348">
        <f>RunTime!AW50/RunTime!X50</f>
        <v>1.4986263735283651</v>
      </c>
      <c r="Y50" s="348">
        <f>RunTime!AW50/RunTime!Y50</f>
        <v>2.7791120815502182</v>
      </c>
      <c r="Z50" s="348">
        <f>RunTime!AW50/RunTime!Z50</f>
        <v>2.5254629629960319</v>
      </c>
      <c r="AA50" s="349">
        <f>RunTime!AW50/RunTime!AA50</f>
        <v>0.48955128205769227</v>
      </c>
      <c r="AB50" s="349">
        <f>RunTime!AW50/RunTime!AB50</f>
        <v>0.48335443026370778</v>
      </c>
      <c r="AC50" s="350">
        <f>RunTime!AW50/RunTime!AC50</f>
        <v>2.5288079467180387</v>
      </c>
      <c r="AD50" s="350">
        <f>RunTime!AW50/RunTime!AD50</f>
        <v>1.9662718844782419</v>
      </c>
      <c r="AE50" s="350">
        <f>RunTime!AW50/RunTime!AE50</f>
        <v>1.3149104683367769</v>
      </c>
      <c r="AF50" s="351">
        <f>RunTime!AW50/RunTime!AF50</f>
        <v>0.51186327092141104</v>
      </c>
      <c r="AG50" s="351">
        <f>RunTime!AW50/RunTime!AG50</f>
        <v>0.51741192412601622</v>
      </c>
      <c r="AH50" s="351">
        <f>RunTime!AW50/RunTime!AH50</f>
        <v>0.50777925546084546</v>
      </c>
      <c r="AI50" s="352">
        <f>RunTime!AW50/RunTime!AI50</f>
        <v>3.3495614035526313</v>
      </c>
      <c r="AJ50" s="352">
        <f>RunTime!$AW50/RunTime!AJ50</f>
        <v>3.1350574713054185</v>
      </c>
      <c r="AK50" s="352">
        <f>RunTime!AW50/RunTime!AK50</f>
        <v>2.4106691919507575</v>
      </c>
      <c r="AL50" s="352">
        <f>RunTime!AW50/RunTime!AL50</f>
        <v>2.0507518799463749</v>
      </c>
      <c r="AM50" s="352">
        <f>RunTime!AW50/RunTime!AM50</f>
        <v>1.092248283704677</v>
      </c>
      <c r="AN50" s="352">
        <f>RunTime!AW50/RunTime!AN50</f>
        <v>3.3672839506613754</v>
      </c>
      <c r="AO50" s="352">
        <f>RunTime!AW50/RunTime!AO50</f>
        <v>3.1505775577970296</v>
      </c>
      <c r="AP50" s="352">
        <f>RunTime!AW50/RunTime!AP50</f>
        <v>2.1844965677842674</v>
      </c>
      <c r="AQ50" s="352">
        <f>RunTime!AW50/RunTime!AQ50</f>
        <v>1.0878917379059829</v>
      </c>
      <c r="AR50" s="352">
        <f>RunTime!AW50/RunTime!AR50</f>
        <v>3.4032976827540105</v>
      </c>
      <c r="AS50" s="352">
        <f>RunTime!$AW50/RunTime!AS50</f>
        <v>3.161009934339571</v>
      </c>
      <c r="AT50" s="352">
        <f>RunTime!AW50/RunTime!AT50</f>
        <v>3.3972419935315377</v>
      </c>
      <c r="AU50" s="352">
        <f>RunTime!AW50/RunTime!AU50</f>
        <v>3.1662520730099502</v>
      </c>
      <c r="BO50" s="7" t="e">
        <f>RunTime!AW50/RunTime!BO50</f>
        <v>#DIV/0!</v>
      </c>
      <c r="BP50" s="7" t="e">
        <f>RunTime!AW50/RunTime!BP50</f>
        <v>#DIV/0!</v>
      </c>
    </row>
    <row r="51" spans="1:68">
      <c r="A51" s="14" t="s">
        <v>26</v>
      </c>
      <c r="B51" s="14" t="str">
        <f>RunTime!B51</f>
        <v>NN</v>
      </c>
      <c r="C51" s="15">
        <f>RunTime!AW51/RunTime!C51</f>
        <v>1.0757142858095239</v>
      </c>
      <c r="D51" s="15">
        <f>RunTime!AW51/RunTime!D51</f>
        <v>1.0966019418446602</v>
      </c>
      <c r="E51" s="346">
        <f>RunTime!AW51/RunTime!E51</f>
        <v>2.1569064290797644</v>
      </c>
      <c r="F51" s="347">
        <f>RunTime!AW51/RunTime!F51</f>
        <v>2.170723895270386</v>
      </c>
      <c r="G51" s="348">
        <f>RunTime!AW51/RunTime!G51</f>
        <v>3.03357206857955</v>
      </c>
      <c r="H51" s="348">
        <f>RunTime!$AW51/RunTime!H51</f>
        <v>2.8143687712470409</v>
      </c>
      <c r="I51" s="348">
        <f>RunTime!AW51/RunTime!I51</f>
        <v>2.265040107001</v>
      </c>
      <c r="J51" s="348">
        <f>RunTime!AW51/RunTime!J51</f>
        <v>1.710499747840005</v>
      </c>
      <c r="K51" s="348">
        <f>RunTime!AW51/RunTime!K51</f>
        <v>2.9775922676605973</v>
      </c>
      <c r="L51" s="348">
        <f>RunTime!$AW51/RunTime!L51</f>
        <v>2.7934872222418377</v>
      </c>
      <c r="M51" s="348">
        <f>RunTime!AW51/RunTime!M51</f>
        <v>3.03357206857955</v>
      </c>
      <c r="N51" s="348">
        <f>RunTime!$AW51/RunTime!N51</f>
        <v>2.7934872222418377</v>
      </c>
      <c r="O51" s="348">
        <f>RunTime!AW51/RunTime!O51</f>
        <v>2.2485069678333449</v>
      </c>
      <c r="P51" s="348">
        <f>RunTime!AW51/RunTime!P51</f>
        <v>1.6950975490092595</v>
      </c>
      <c r="Q51" s="348">
        <f>RunTime!AW51/RunTime!Q51</f>
        <v>3.0444743938005394</v>
      </c>
      <c r="R51" s="348">
        <f>RunTime!AW51/RunTime!R51</f>
        <v>2.7888888891358028</v>
      </c>
      <c r="S51" s="348">
        <f>RunTime!AW51/RunTime!S51</f>
        <v>2.5268456378076065</v>
      </c>
      <c r="T51" s="348">
        <f>RunTime!AW51/RunTime!T51</f>
        <v>1.7002007026944406</v>
      </c>
      <c r="U51" s="348">
        <f>RunTime!AW51/RunTime!U51</f>
        <v>3.0609756100271004</v>
      </c>
      <c r="V51" s="348">
        <f>RunTime!$AW51/RunTime!V51</f>
        <v>2.7911861614669533</v>
      </c>
      <c r="W51" s="348">
        <f>RunTime!AW51/RunTime!W51</f>
        <v>2.5174591382230713</v>
      </c>
      <c r="X51" s="348">
        <f>RunTime!AW51/RunTime!X51</f>
        <v>1.6891824527074188</v>
      </c>
      <c r="Y51" s="348">
        <f>RunTime!AW51/RunTime!Y51</f>
        <v>3.0527027029729732</v>
      </c>
      <c r="Z51" s="348">
        <f>RunTime!AW51/RunTime!Z51</f>
        <v>2.7981007432041207</v>
      </c>
      <c r="AA51" s="349">
        <f>RunTime!AW51/RunTime!AA51</f>
        <v>0.42838179517972419</v>
      </c>
      <c r="AB51" s="349">
        <f>RunTime!AW51/RunTime!AB51</f>
        <v>0.42409261586033703</v>
      </c>
      <c r="AC51" s="350">
        <f>RunTime!AW51/RunTime!AC51</f>
        <v>2.7492900613184008</v>
      </c>
      <c r="AD51" s="350">
        <f>RunTime!AW51/RunTime!AD51</f>
        <v>2.1776992288446211</v>
      </c>
      <c r="AE51" s="350">
        <f>RunTime!AW51/RunTime!AE51</f>
        <v>1.4687906373211965</v>
      </c>
      <c r="AF51" s="351">
        <f>RunTime!AW51/RunTime!AF51</f>
        <v>0.45422252008656538</v>
      </c>
      <c r="AG51" s="351">
        <f>RunTime!AW51/RunTime!AG51</f>
        <v>0.45483221486642045</v>
      </c>
      <c r="AH51" s="351">
        <f>RunTime!AW51/RunTime!AH51</f>
        <v>0.44644268778656127</v>
      </c>
      <c r="AI51" s="352">
        <f>RunTime!AW51/RunTime!AI51</f>
        <v>3.6711809316715951</v>
      </c>
      <c r="AJ51" s="352">
        <f>RunTime!$AW51/RunTime!AJ51</f>
        <v>3.454128440672783</v>
      </c>
      <c r="AK51" s="352">
        <f>RunTime!AW51/RunTime!AK51</f>
        <v>2.7086330937649881</v>
      </c>
      <c r="AL51" s="352">
        <f>RunTime!AW51/RunTime!AL51</f>
        <v>2.3035350105576842</v>
      </c>
      <c r="AM51" s="352">
        <f>RunTime!AW51/RunTime!AM51</f>
        <v>1.246459444611129</v>
      </c>
      <c r="AN51" s="352">
        <f>RunTime!AW51/RunTime!AN51</f>
        <v>3.6672077925324675</v>
      </c>
      <c r="AO51" s="352">
        <f>RunTime!AW51/RunTime!AO51</f>
        <v>3.4611848831931753</v>
      </c>
      <c r="AP51" s="352">
        <f>RunTime!AW51/RunTime!AP51</f>
        <v>2.4448051950216452</v>
      </c>
      <c r="AQ51" s="352">
        <f>RunTime!AW51/RunTime!AQ51</f>
        <v>1.2425742575357537</v>
      </c>
      <c r="AR51" s="352">
        <f>RunTime!AW51/RunTime!AR51</f>
        <v>3.7113910193550268</v>
      </c>
      <c r="AS51" s="352">
        <f>RunTime!$AW51/RunTime!AS51</f>
        <v>3.4789527720247482</v>
      </c>
      <c r="AT51" s="352">
        <f>RunTime!AW51/RunTime!AT51</f>
        <v>3.7236263743652338</v>
      </c>
      <c r="AU51" s="352">
        <f>RunTime!AW51/RunTime!AU51</f>
        <v>3.4789527720247482</v>
      </c>
      <c r="BO51" s="7" t="e">
        <f>RunTime!AW51/RunTime!BO51</f>
        <v>#DIV/0!</v>
      </c>
      <c r="BP51" s="7" t="e">
        <f>RunTime!AW51/RunTime!BP51</f>
        <v>#DIV/0!</v>
      </c>
    </row>
    <row r="52" spans="1:68">
      <c r="A52" s="14" t="s">
        <v>131</v>
      </c>
      <c r="B52" s="14" t="str">
        <f>RunTime!B52</f>
        <v>NN</v>
      </c>
      <c r="C52" s="15">
        <f>RunTime!AW52/RunTime!C52</f>
        <v>0.89403254983617231</v>
      </c>
      <c r="D52" s="15">
        <f>RunTime!AW52/RunTime!D52</f>
        <v>0.91555555550000012</v>
      </c>
      <c r="E52" s="346">
        <f>RunTime!AW52/RunTime!E52</f>
        <v>1.9895372232993778</v>
      </c>
      <c r="F52" s="347">
        <f>RunTime!AW52/RunTime!F52</f>
        <v>2.0694851401870862</v>
      </c>
      <c r="G52" s="348">
        <f>RunTime!AW52/RunTime!G52</f>
        <v>3.6595114730317926</v>
      </c>
      <c r="H52" s="348">
        <f>RunTime!$AW52/RunTime!H52</f>
        <v>3.5904139431372553</v>
      </c>
      <c r="I52" s="348">
        <f>RunTime!AW52/RunTime!I52</f>
        <v>3.2377210214145387</v>
      </c>
      <c r="J52" s="348">
        <f>RunTime!AW52/RunTime!J52</f>
        <v>2.7164835161694243</v>
      </c>
      <c r="K52" s="348">
        <f>RunTime!AW52/RunTime!K52</f>
        <v>3.4719101119050628</v>
      </c>
      <c r="L52" s="348">
        <f>RunTime!$AW52/RunTime!L52</f>
        <v>3.5619596537059111</v>
      </c>
      <c r="M52" s="348">
        <f>RunTime!AW52/RunTime!M52</f>
        <v>3.6595114730317926</v>
      </c>
      <c r="N52" s="348">
        <f>RunTime!$AW52/RunTime!N52</f>
        <v>3.572254335301464</v>
      </c>
      <c r="O52" s="348">
        <f>RunTime!AW52/RunTime!O52</f>
        <v>3.2062256807392999</v>
      </c>
      <c r="P52" s="348">
        <f>RunTime!AW52/RunTime!P52</f>
        <v>2.685497012184384</v>
      </c>
      <c r="Q52" s="348">
        <f>RunTime!AW52/RunTime!Q52</f>
        <v>3.6622222220000005</v>
      </c>
      <c r="R52" s="348">
        <f>RunTime!AW52/RunTime!R52</f>
        <v>3.5491744436862298</v>
      </c>
      <c r="S52" s="348">
        <f>RunTime!AW52/RunTime!S52</f>
        <v>3.3886223440979184</v>
      </c>
      <c r="T52" s="348">
        <f>RunTime!AW52/RunTime!T52</f>
        <v>2.701639344098361</v>
      </c>
      <c r="U52" s="348">
        <f>RunTime!AW52/RunTime!U52</f>
        <v>3.6622222220000005</v>
      </c>
      <c r="V52" s="348">
        <f>RunTime!$AW52/RunTime!V52</f>
        <v>3.556834532414161</v>
      </c>
      <c r="W52" s="348">
        <f>RunTime!AW52/RunTime!W52</f>
        <v>3.3770491801229512</v>
      </c>
      <c r="X52" s="348">
        <f>RunTime!AW52/RunTime!X52</f>
        <v>2.670988654619125</v>
      </c>
      <c r="Y52" s="348">
        <f>RunTime!AW52/RunTime!Y52</f>
        <v>3.670378618930958</v>
      </c>
      <c r="Z52" s="348">
        <f>RunTime!AW52/RunTime!Z52</f>
        <v>3.5542774977315403</v>
      </c>
      <c r="AA52" s="349">
        <f>RunTime!AW52/RunTime!AA52</f>
        <v>0.47906976741279073</v>
      </c>
      <c r="AB52" s="349">
        <f>RunTime!AW52/RunTime!AB52</f>
        <v>0.46685552405099157</v>
      </c>
      <c r="AC52" s="350">
        <f>RunTime!AW52/RunTime!AC52</f>
        <v>2.2570189452062537</v>
      </c>
      <c r="AD52" s="350">
        <f>RunTime!AW52/RunTime!AD52</f>
        <v>2.1486310298565843</v>
      </c>
      <c r="AE52" s="350">
        <f>RunTime!AW52/RunTime!AE52</f>
        <v>1.8297557363127406</v>
      </c>
      <c r="AF52" s="351">
        <f>RunTime!AW52/RunTime!AF52</f>
        <v>0.51127197520282031</v>
      </c>
      <c r="AG52" s="351">
        <f>RunTime!AW52/RunTime!AG52</f>
        <v>0.49738430585486765</v>
      </c>
      <c r="AH52" s="351">
        <f>RunTime!AW52/RunTime!AH52</f>
        <v>0.50707692304615393</v>
      </c>
      <c r="AI52" s="352">
        <f>RunTime!AW52/RunTime!AI52</f>
        <v>3.4309507286905592</v>
      </c>
      <c r="AJ52" s="352">
        <f>RunTime!$AW52/RunTime!AJ52</f>
        <v>3.416724257112421</v>
      </c>
      <c r="AK52" s="352">
        <f>RunTime!AW52/RunTime!AK52</f>
        <v>3.1672005125027036</v>
      </c>
      <c r="AL52" s="352">
        <f>RunTime!AW52/RunTime!AL52</f>
        <v>2.9202598936751483</v>
      </c>
      <c r="AM52" s="352">
        <f>RunTime!AW52/RunTime!AM52</f>
        <v>1.9967689821888841</v>
      </c>
      <c r="AN52" s="352">
        <f>RunTime!AW52/RunTime!AN52</f>
        <v>3.4452961672784181</v>
      </c>
      <c r="AO52" s="352">
        <f>RunTime!AW52/RunTime!AO52</f>
        <v>3.4002751027235028</v>
      </c>
      <c r="AP52" s="352">
        <f>RunTime!AW52/RunTime!AP52</f>
        <v>3.0518518516666671</v>
      </c>
      <c r="AQ52" s="352">
        <f>RunTime!AW52/RunTime!AQ52</f>
        <v>2.0040535062425642</v>
      </c>
      <c r="AR52" s="352">
        <f>RunTime!AW52/RunTime!AR52</f>
        <v>3.5415472779757557</v>
      </c>
      <c r="AS52" s="352">
        <f>RunTime!$AW52/RunTime!AS52</f>
        <v>3.4428969354844781</v>
      </c>
      <c r="AT52" s="352">
        <f>RunTime!AW52/RunTime!AT52</f>
        <v>3.4792399713948461</v>
      </c>
      <c r="AU52" s="352">
        <f>RunTime!AW52/RunTime!AU52</f>
        <v>3.4719101119050628</v>
      </c>
      <c r="BO52" s="7" t="e">
        <f>RunTime!AW52/RunTime!BO52</f>
        <v>#DIV/0!</v>
      </c>
      <c r="BP52" s="7" t="e">
        <f>RunTime!AW52/RunTime!BP52</f>
        <v>#DIV/0!</v>
      </c>
    </row>
    <row r="53" spans="1:68">
      <c r="A53" s="14" t="s">
        <v>237</v>
      </c>
      <c r="B53" s="14" t="str">
        <f>RunTime!B53</f>
        <v>NN</v>
      </c>
      <c r="C53" s="15">
        <f>RunTime!AW53/RunTime!C53</f>
        <v>0.90130480153939352</v>
      </c>
      <c r="D53" s="15">
        <f>RunTime!AW53/RunTime!D53</f>
        <v>0.92248931629807684</v>
      </c>
      <c r="E53" s="346">
        <f>RunTime!AW53/RunTime!E53</f>
        <v>2.1383110452080234</v>
      </c>
      <c r="F53" s="347">
        <f>RunTime!AW53/RunTime!F53</f>
        <v>2.1575462270239876</v>
      </c>
      <c r="G53" s="348">
        <f>RunTime!AW53/RunTime!G53</f>
        <v>3.1628205130219778</v>
      </c>
      <c r="H53" s="348">
        <f>RunTime!$AW53/RunTime!H53</f>
        <v>2.9369047620918365</v>
      </c>
      <c r="I53" s="348">
        <f>RunTime!AW53/RunTime!I53</f>
        <v>2.3399728998780485</v>
      </c>
      <c r="J53" s="348">
        <f>RunTime!AW53/RunTime!J53</f>
        <v>1.7744554049630084</v>
      </c>
      <c r="K53" s="348">
        <f>RunTime!AW53/RunTime!K53</f>
        <v>3.1284420291847823</v>
      </c>
      <c r="L53" s="348">
        <f>RunTime!$AW53/RunTime!L53</f>
        <v>2.9111598115752635</v>
      </c>
      <c r="M53" s="348">
        <f>RunTime!AW53/RunTime!M53</f>
        <v>3.1838126845685837</v>
      </c>
      <c r="N53" s="348">
        <f>RunTime!$AW53/RunTime!N53</f>
        <v>2.9091981131968194</v>
      </c>
      <c r="O53" s="348">
        <f>RunTime!AW53/RunTime!O53</f>
        <v>2.3450570342425281</v>
      </c>
      <c r="P53" s="348">
        <f>RunTime!AW53/RunTime!P53</f>
        <v>1.7635825164522057</v>
      </c>
      <c r="Q53" s="348">
        <f>RunTime!AW53/RunTime!Q53</f>
        <v>3.1721160910784629</v>
      </c>
      <c r="R53" s="348">
        <f>RunTime!AW53/RunTime!R53</f>
        <v>2.90528263833481</v>
      </c>
      <c r="S53" s="348">
        <f>RunTime!AW53/RunTime!S53</f>
        <v>2.6276628119368435</v>
      </c>
      <c r="T53" s="348">
        <f>RunTime!AW53/RunTime!T53</f>
        <v>1.7686399017198426</v>
      </c>
      <c r="U53" s="348">
        <f>RunTime!AW53/RunTime!U53</f>
        <v>3.1767844004966883</v>
      </c>
      <c r="V53" s="348">
        <f>RunTime!$AW53/RunTime!V53</f>
        <v>2.9013776883568547</v>
      </c>
      <c r="W53" s="348">
        <f>RunTime!AW53/RunTime!W53</f>
        <v>2.6086102719118665</v>
      </c>
      <c r="X53" s="348">
        <f>RunTime!AW53/RunTime!X53</f>
        <v>1.7542665584926558</v>
      </c>
      <c r="Y53" s="348">
        <f>RunTime!AW53/RunTime!Y53</f>
        <v>3.0881616597103001</v>
      </c>
      <c r="Z53" s="348">
        <f>RunTime!AW53/RunTime!Z53</f>
        <v>2.9249661248475607</v>
      </c>
      <c r="AA53" s="349">
        <f>RunTime!AW53/RunTime!AA53</f>
        <v>0.46572276162621357</v>
      </c>
      <c r="AB53" s="349">
        <f>RunTime!AW53/RunTime!AB53</f>
        <v>0.46124465814903842</v>
      </c>
      <c r="AC53" s="350">
        <f>RunTime!AW53/RunTime!AC53</f>
        <v>2.8591059606363642</v>
      </c>
      <c r="AD53" s="350">
        <f>RunTime!AW53/RunTime!AD53</f>
        <v>2.2854685018774235</v>
      </c>
      <c r="AE53" s="350">
        <f>RunTime!AW53/RunTime!AE53</f>
        <v>1.5750638453547952</v>
      </c>
      <c r="AF53" s="351">
        <f>RunTime!AW53/RunTime!AF53</f>
        <v>0.49339999997503997</v>
      </c>
      <c r="AG53" s="351">
        <f>RunTime!AW53/RunTime!AG53</f>
        <v>0.49283675802226024</v>
      </c>
      <c r="AH53" s="351">
        <f>RunTime!AW53/RunTime!AH53</f>
        <v>0.49115472130546067</v>
      </c>
      <c r="AI53" s="352">
        <f>RunTime!AW53/RunTime!AI53</f>
        <v>3.6279411763968112</v>
      </c>
      <c r="AJ53" s="352">
        <f>RunTime!$AW53/RunTime!AJ53</f>
        <v>3.410150079206161</v>
      </c>
      <c r="AK53" s="352">
        <f>RunTime!AW53/RunTime!AK53</f>
        <v>2.6649691359722221</v>
      </c>
      <c r="AL53" s="352">
        <f>RunTime!AW53/RunTime!AL53</f>
        <v>2.2830512958769456</v>
      </c>
      <c r="AM53" s="352">
        <f>RunTime!AW53/RunTime!AM53</f>
        <v>1.2459595960389609</v>
      </c>
      <c r="AN53" s="352">
        <f>RunTime!AW53/RunTime!AN53</f>
        <v>3.6401770663060855</v>
      </c>
      <c r="AO53" s="352">
        <f>RunTime!AW53/RunTime!AO53</f>
        <v>3.4318362485041201</v>
      </c>
      <c r="AP53" s="352">
        <f>RunTime!AW53/RunTime!AP53</f>
        <v>2.4363713318461415</v>
      </c>
      <c r="AQ53" s="352">
        <f>RunTime!AW53/RunTime!AQ53</f>
        <v>1.2477601160470402</v>
      </c>
      <c r="AR53" s="352">
        <f>RunTime!AW53/RunTime!AR53</f>
        <v>3.6962756854834136</v>
      </c>
      <c r="AS53" s="352">
        <f>RunTime!$AW53/RunTime!AS53</f>
        <v>3.4345664282219568</v>
      </c>
      <c r="AT53" s="352">
        <f>RunTime!AW53/RunTime!AT53</f>
        <v>3.6773850090653646</v>
      </c>
      <c r="AU53" s="352">
        <f>RunTime!AW53/RunTime!AU53</f>
        <v>3.4648876409482248</v>
      </c>
      <c r="BO53" s="7" t="e">
        <f>RunTime!AW53/RunTime!BO53</f>
        <v>#DIV/0!</v>
      </c>
      <c r="BP53" s="7" t="e">
        <f>RunTime!AW53/RunTime!BP53</f>
        <v>#DIV/0!</v>
      </c>
    </row>
    <row r="54" spans="1:68">
      <c r="A54" s="14" t="s">
        <v>371</v>
      </c>
      <c r="B54" s="14" t="str">
        <f>RunTime!B54</f>
        <v>NN</v>
      </c>
      <c r="C54" s="15">
        <f>RunTime!AW54/RunTime!C54</f>
        <v>0.78808198364107662</v>
      </c>
      <c r="D54" s="15">
        <f>RunTime!AW54/RunTime!D54</f>
        <v>0.80105452674382716</v>
      </c>
      <c r="E54" s="346">
        <f>RunTime!AW54/RunTime!E54</f>
        <v>1.4859255725662566</v>
      </c>
      <c r="F54" s="347">
        <f>RunTime!AW54/RunTime!F54</f>
        <v>1.39288908759775</v>
      </c>
      <c r="G54" s="348">
        <f>RunTime!AW54/RunTime!G54</f>
        <v>4.0595672571105768</v>
      </c>
      <c r="H54" s="348">
        <f>RunTime!$AW54/RunTime!H54</f>
        <v>3.8622271825148808</v>
      </c>
      <c r="I54" s="348">
        <f>RunTime!AW54/RunTime!I54</f>
        <v>3.271533613149451</v>
      </c>
      <c r="J54" s="348">
        <f>RunTime!AW54/RunTime!J54</f>
        <v>2.5133150421086712</v>
      </c>
      <c r="K54" s="348">
        <f>RunTime!AW54/RunTime!K54</f>
        <v>3.9444022289513678</v>
      </c>
      <c r="L54" s="348">
        <f>RunTime!$AW54/RunTime!L54</f>
        <v>3.8242878196045469</v>
      </c>
      <c r="M54" s="348">
        <f>RunTime!AW54/RunTime!M54</f>
        <v>4.0011562182683615</v>
      </c>
      <c r="N54" s="348">
        <f>RunTime!$AW54/RunTime!N54</f>
        <v>3.8507665677299703</v>
      </c>
      <c r="O54" s="348">
        <f>RunTime!AW54/RunTime!O54</f>
        <v>3.2015830594532551</v>
      </c>
      <c r="P54" s="348">
        <f>RunTime!AW54/RunTime!P54</f>
        <v>2.486031289894636</v>
      </c>
      <c r="Q54" s="348">
        <f>RunTime!AW54/RunTime!Q54</f>
        <v>4.0511186268263391</v>
      </c>
      <c r="R54" s="348">
        <f>RunTime!AW54/RunTime!R54</f>
        <v>3.7981707313123736</v>
      </c>
      <c r="S54" s="348">
        <f>RunTime!AW54/RunTime!S54</f>
        <v>3.5073198197972975</v>
      </c>
      <c r="T54" s="348">
        <f>RunTime!AW54/RunTime!T54</f>
        <v>2.5084568300424266</v>
      </c>
      <c r="U54" s="348">
        <f>RunTime!AW54/RunTime!U54</f>
        <v>4.0469074839608208</v>
      </c>
      <c r="V54" s="348">
        <f>RunTime!$AW54/RunTime!V54</f>
        <v>3.846961462806024</v>
      </c>
      <c r="W54" s="348">
        <f>RunTime!AW54/RunTime!W54</f>
        <v>3.5010116903101607</v>
      </c>
      <c r="X54" s="348">
        <f>RunTime!AW54/RunTime!X54</f>
        <v>2.4640031643851898</v>
      </c>
      <c r="Y54" s="348">
        <f>RunTime!AW54/RunTime!Y54</f>
        <v>3.8853542913922157</v>
      </c>
      <c r="Z54" s="348">
        <f>RunTime!AW54/RunTime!Z54</f>
        <v>3.8583994057094548</v>
      </c>
      <c r="AA54" s="349">
        <f>RunTime!AW54/RunTime!AA54</f>
        <v>0.55855451944527323</v>
      </c>
      <c r="AB54" s="349">
        <f>RunTime!AW54/RunTime!AB54</f>
        <v>0.56016187041940124</v>
      </c>
      <c r="AC54" s="350">
        <f>RunTime!AW54/RunTime!AC54</f>
        <v>1.4513047529654688</v>
      </c>
      <c r="AD54" s="350">
        <f>RunTime!AW54/RunTime!AD54</f>
        <v>1.3780973450751117</v>
      </c>
      <c r="AE54" s="350">
        <f>RunTime!AW54/RunTime!AE54</f>
        <v>1.2359126984047619</v>
      </c>
      <c r="AF54" s="351">
        <f>RunTime!AW54/RunTime!AF54</f>
        <v>0.62995550161407765</v>
      </c>
      <c r="AG54" s="351">
        <f>RunTime!AW54/RunTime!AG54</f>
        <v>0.62995550161407765</v>
      </c>
      <c r="AH54" s="351">
        <f>RunTime!AW54/RunTime!AH54</f>
        <v>0.62590434093262126</v>
      </c>
      <c r="AI54" s="352">
        <f>RunTime!AW54/RunTime!AI54</f>
        <v>3.7344124700000001</v>
      </c>
      <c r="AJ54" s="352">
        <f>RunTime!$AW54/RunTime!AJ54</f>
        <v>3.7183619866045845</v>
      </c>
      <c r="AK54" s="352">
        <f>RunTime!AW54/RunTime!AK54</f>
        <v>3.4915919279155525</v>
      </c>
      <c r="AL54" s="352">
        <f>RunTime!AW54/RunTime!AL54</f>
        <v>3.1600040581647724</v>
      </c>
      <c r="AM54" s="352">
        <f>RunTime!AW54/RunTime!AM54</f>
        <v>1.8972344054459065</v>
      </c>
      <c r="AN54" s="352">
        <f>RunTime!AW54/RunTime!AN54</f>
        <v>3.7326222431464409</v>
      </c>
      <c r="AO54" s="352">
        <f>RunTime!AW54/RunTime!AO54</f>
        <v>3.7077380952142858</v>
      </c>
      <c r="AP54" s="352">
        <f>RunTime!AW54/RunTime!AP54</f>
        <v>3.3446091065077321</v>
      </c>
      <c r="AQ54" s="352">
        <f>RunTime!AW54/RunTime!AQ54</f>
        <v>1.9102674191197382</v>
      </c>
      <c r="AR54" s="352">
        <f>RunTime!AW54/RunTime!AR54</f>
        <v>3.8167892156617649</v>
      </c>
      <c r="AS54" s="352">
        <f>RunTime!$AW54/RunTime!AS54</f>
        <v>3.7981707313123736</v>
      </c>
      <c r="AT54" s="352">
        <f>RunTime!AW54/RunTime!AT54</f>
        <v>3.9166247488598214</v>
      </c>
      <c r="AU54" s="352">
        <f>RunTime!AW54/RunTime!AU54</f>
        <v>3.7797330100514306</v>
      </c>
      <c r="BO54" s="7" t="e">
        <f>RunTime!AW54/RunTime!BO54</f>
        <v>#DIV/0!</v>
      </c>
      <c r="BP54" s="7" t="e">
        <f>RunTime!AW54/RunTime!BP54</f>
        <v>#DIV/0!</v>
      </c>
    </row>
    <row r="55" spans="1:68">
      <c r="A55" s="14" t="s">
        <v>7</v>
      </c>
      <c r="B55" s="14" t="str">
        <f>RunTime!B55</f>
        <v>NN</v>
      </c>
      <c r="C55" s="15">
        <f>RunTime!AW55/RunTime!C55</f>
        <v>1.0344072164948455</v>
      </c>
      <c r="D55" s="15">
        <f>RunTime!AW55/RunTime!D55</f>
        <v>1.0433708840629758</v>
      </c>
      <c r="E55" s="346">
        <f>RunTime!AW55/RunTime!E55</f>
        <v>2.2190379654338015</v>
      </c>
      <c r="F55" s="347">
        <f>RunTime!AW55/RunTime!F55</f>
        <v>2.2590056286025892</v>
      </c>
      <c r="G55" s="348">
        <f>RunTime!AW55/RunTime!G55</f>
        <v>3.8890503875968991</v>
      </c>
      <c r="H55" s="348">
        <f>RunTime!$AW55/RunTime!H55</f>
        <v>3.6310313628690576</v>
      </c>
      <c r="I55" s="348">
        <f>RunTime!AW55/RunTime!I55</f>
        <v>2.933845029239766</v>
      </c>
      <c r="J55" s="348">
        <f>RunTime!AW55/RunTime!J55</f>
        <v>2.2514023935022962</v>
      </c>
      <c r="K55" s="348">
        <f>RunTime!AW55/RunTime!K55</f>
        <v>3.8394451528163618</v>
      </c>
      <c r="L55" s="348">
        <f>RunTime!$AW55/RunTime!L55</f>
        <v>3.6420145190562612</v>
      </c>
      <c r="M55" s="348">
        <f>RunTime!AW55/RunTime!M55</f>
        <v>3.8740347490347489</v>
      </c>
      <c r="N55" s="348">
        <f>RunTime!$AW55/RunTime!N55</f>
        <v>3.6114277142404667</v>
      </c>
      <c r="O55" s="348">
        <f>RunTime!AW55/RunTime!O55</f>
        <v>2.9111460349570186</v>
      </c>
      <c r="P55" s="348">
        <f>RunTime!AW55/RunTime!P55</f>
        <v>2.2355180095716483</v>
      </c>
      <c r="Q55" s="348">
        <f>RunTime!AW55/RunTime!Q55</f>
        <v>3.8665703275529864</v>
      </c>
      <c r="R55" s="348">
        <f>RunTime!AW55/RunTime!R55</f>
        <v>3.5268014059753954</v>
      </c>
      <c r="S55" s="348">
        <f>RunTime!AW55/RunTime!S55</f>
        <v>3.2489206690097725</v>
      </c>
      <c r="T55" s="348">
        <f>RunTime!AW55/RunTime!T55</f>
        <v>2.2280717985851934</v>
      </c>
      <c r="U55" s="348">
        <f>RunTime!AW55/RunTime!U55</f>
        <v>3.9092532470070944</v>
      </c>
      <c r="V55" s="348">
        <f>RunTime!$AW55/RunTime!V55</f>
        <v>3.6049401195446147</v>
      </c>
      <c r="W55" s="348">
        <f>RunTime!AW55/RunTime!W55</f>
        <v>3.2401776105080824</v>
      </c>
      <c r="X55" s="348">
        <f>RunTime!AW55/RunTime!X55</f>
        <v>2.2198561946902653</v>
      </c>
      <c r="Y55" s="348">
        <f>RunTime!AW55/RunTime!Y55</f>
        <v>3.9322338343522034</v>
      </c>
      <c r="Z55" s="348">
        <f>RunTime!AW55/RunTime!Z55</f>
        <v>3.6464264084582934</v>
      </c>
      <c r="AA55" s="349">
        <f>RunTime!AW55/RunTime!AA55</f>
        <v>0.43720043572984751</v>
      </c>
      <c r="AB55" s="349">
        <f>RunTime!AW55/RunTime!AB55</f>
        <v>0.4540158371040724</v>
      </c>
      <c r="AC55" s="350">
        <f>RunTime!AW55/RunTime!AC55</f>
        <v>2.4245871928141529</v>
      </c>
      <c r="AD55" s="350">
        <f>RunTime!AW55/RunTime!AD55</f>
        <v>2.0688144329896909</v>
      </c>
      <c r="AE55" s="350">
        <f>RunTime!AW55/RunTime!AE55</f>
        <v>1.5202651515151515</v>
      </c>
      <c r="AF55" s="351">
        <f>RunTime!AW55/RunTime!AF55</f>
        <v>0.48433226069865903</v>
      </c>
      <c r="AG55" s="351">
        <f>RunTime!AW55/RunTime!AG55</f>
        <v>0.48589588377723969</v>
      </c>
      <c r="AH55" s="351">
        <f>RunTime!AW55/RunTime!AH55</f>
        <v>0.48085063901604236</v>
      </c>
      <c r="AI55" s="352">
        <f>RunTime!AW55/RunTime!AI55</f>
        <v>3.3859673788871789</v>
      </c>
      <c r="AJ55" s="352">
        <f>RunTime!$AW55/RunTime!AJ55</f>
        <v>3.2987671234684255</v>
      </c>
      <c r="AK55" s="352">
        <f>RunTime!AW55/RunTime!AK55</f>
        <v>2.7858630265055928</v>
      </c>
      <c r="AL55" s="352">
        <f>RunTime!AW55/RunTime!AL55</f>
        <v>2.4275201611924389</v>
      </c>
      <c r="AM55" s="352">
        <f>RunTime!AW55/RunTime!AM55</f>
        <v>1.4901608907202573</v>
      </c>
      <c r="AN55" s="352">
        <f>RunTime!AW55/RunTime!AN55</f>
        <v>3.4109065157739886</v>
      </c>
      <c r="AO55" s="352">
        <f>RunTime!AW55/RunTime!AO55</f>
        <v>3.3096481585107007</v>
      </c>
      <c r="AP55" s="352">
        <f>RunTime!AW55/RunTime!AP55</f>
        <v>2.5882416166203024</v>
      </c>
      <c r="AQ55" s="352">
        <f>RunTime!AW55/RunTime!AQ55</f>
        <v>1.4901608907202573</v>
      </c>
      <c r="AR55" s="352">
        <f>RunTime!AW55/RunTime!AR55</f>
        <v>3.4981115628414812</v>
      </c>
      <c r="AS55" s="352">
        <f>RunTime!$AW55/RunTime!AS55</f>
        <v>3.2987671234684255</v>
      </c>
      <c r="AT55" s="352">
        <f>RunTime!AW55/RunTime!AT55</f>
        <v>3.3224337748344372</v>
      </c>
      <c r="AU55" s="352">
        <f>RunTime!AW55/RunTime!AU55</f>
        <v>3.3501669449081803</v>
      </c>
      <c r="BO55" s="7" t="e">
        <f>RunTime!AW55/RunTime!BO55</f>
        <v>#DIV/0!</v>
      </c>
      <c r="BP55" s="7" t="e">
        <f>RunTime!AW55/RunTime!BP55</f>
        <v>#DIV/0!</v>
      </c>
    </row>
    <row r="56" spans="1:68">
      <c r="A56" s="14" t="s">
        <v>312</v>
      </c>
      <c r="B56" s="14" t="str">
        <f>RunTime!B56</f>
        <v>NS</v>
      </c>
      <c r="C56" s="15">
        <f>RunTime!AW56/RunTime!C56</f>
        <v>0.86343909753475634</v>
      </c>
      <c r="D56" s="15">
        <f>RunTime!AW56/RunTime!D56</f>
        <v>0.5534384581264733</v>
      </c>
      <c r="E56" s="346">
        <f>RunTime!AW56/RunTime!E56</f>
        <v>1.9369581353847689</v>
      </c>
      <c r="F56" s="347">
        <f>RunTime!AW56/RunTime!F56</f>
        <v>3.3562126227448057</v>
      </c>
      <c r="G56" s="348">
        <f>RunTime!AW56/RunTime!G56</f>
        <v>6.0299046427910516</v>
      </c>
      <c r="H56" s="348">
        <f>RunTime!$AW56/RunTime!H56</f>
        <v>5.7597064013692059</v>
      </c>
      <c r="I56" s="348">
        <f>RunTime!AW56/RunTime!I56</f>
        <v>4.591840979811888</v>
      </c>
      <c r="J56" s="348">
        <f>RunTime!AW56/RunTime!J56</f>
        <v>3.4855289798664901</v>
      </c>
      <c r="K56" s="348">
        <f>RunTime!AW56/RunTime!K56</f>
        <v>4.3606507787308466</v>
      </c>
      <c r="L56" s="348">
        <f>RunTime!$AW56/RunTime!L56</f>
        <v>4.1381227775336979</v>
      </c>
      <c r="M56" s="348">
        <f>RunTime!AW56/RunTime!M56</f>
        <v>3.729090531766984</v>
      </c>
      <c r="N56" s="348">
        <f>RunTime!$AW56/RunTime!N56</f>
        <v>3.518338158860463</v>
      </c>
      <c r="O56" s="348">
        <f>RunTime!AW56/RunTime!O56</f>
        <v>2.8224484857831476</v>
      </c>
      <c r="P56" s="348">
        <f>RunTime!AW56/RunTime!P56</f>
        <v>2.1053228051602204</v>
      </c>
      <c r="Q56" s="348">
        <f>RunTime!AW56/RunTime!Q56</f>
        <v>2.5867806653871659</v>
      </c>
      <c r="R56" s="348">
        <f>RunTime!AW56/RunTime!R56</f>
        <v>2.4436757794249844</v>
      </c>
      <c r="S56" s="348">
        <f>RunTime!AW56/RunTime!S56</f>
        <v>2.2033973627049446</v>
      </c>
      <c r="T56" s="348">
        <f>RunTime!AW56/RunTime!T56</f>
        <v>1.4653037614543978</v>
      </c>
      <c r="U56" s="348">
        <f>RunTime!AW56/RunTime!U56</f>
        <v>2.2409915282946273</v>
      </c>
      <c r="V56" s="348">
        <f>RunTime!$AW56/RunTime!V56</f>
        <v>2.039155735739723</v>
      </c>
      <c r="W56" s="348">
        <f>RunTime!AW56/RunTime!W56</f>
        <v>1.8317237621261502</v>
      </c>
      <c r="X56" s="348">
        <f>RunTime!AW56/RunTime!X56</f>
        <v>1.2206762492912542</v>
      </c>
      <c r="Y56" s="348">
        <f>RunTime!AW56/RunTime!Y56</f>
        <v>1.3415623360412434</v>
      </c>
      <c r="Z56" s="348">
        <f>RunTime!AW56/RunTime!Z56</f>
        <v>1.3418833738105189</v>
      </c>
      <c r="AA56" s="349">
        <f>RunTime!AW56/RunTime!AA56</f>
        <v>0.47179767523928945</v>
      </c>
      <c r="AB56" s="349">
        <f>RunTime!AW56/RunTime!AB56</f>
        <v>0.282848154322068</v>
      </c>
      <c r="AC56" s="350">
        <f>RunTime!AW56/RunTime!AC56</f>
        <v>2.658543901551591</v>
      </c>
      <c r="AD56" s="350">
        <f>RunTime!AW56/RunTime!AD56</f>
        <v>2.1116820047011386</v>
      </c>
      <c r="AE56" s="350">
        <f>RunTime!AW56/RunTime!AE56</f>
        <v>1.4110301711803499</v>
      </c>
      <c r="AF56" s="351">
        <f>RunTime!AW56/RunTime!AF56</f>
        <v>0.8936532697654983</v>
      </c>
      <c r="AG56" s="351">
        <f>RunTime!AW56/RunTime!AG56</f>
        <v>0.55850058444585138</v>
      </c>
      <c r="AH56" s="351">
        <f>RunTime!AW56/RunTime!AH56</f>
        <v>0.29771444525975899</v>
      </c>
      <c r="AI56" s="352">
        <f>RunTime!AW56/RunTime!AI56</f>
        <v>4.8540229829813102</v>
      </c>
      <c r="AJ56" s="352">
        <f>RunTime!$AW56/RunTime!AJ56</f>
        <v>4.64985895288675</v>
      </c>
      <c r="AK56" s="352">
        <f>RunTime!AW56/RunTime!AK56</f>
        <v>3.5918597246697841</v>
      </c>
      <c r="AL56" s="352">
        <f>RunTime!AW56/RunTime!AL56</f>
        <v>3.0557630247441629</v>
      </c>
      <c r="AM56" s="352">
        <f>RunTime!AW56/RunTime!AM56</f>
        <v>1.6224026725415774</v>
      </c>
      <c r="AN56" s="352">
        <f>RunTime!AW56/RunTime!AN56</f>
        <v>3.3250312459492486</v>
      </c>
      <c r="AO56" s="352">
        <f>RunTime!AW56/RunTime!AO56</f>
        <v>3.1924297244785151</v>
      </c>
      <c r="AP56" s="352">
        <f>RunTime!AW56/RunTime!AP56</f>
        <v>2.2159378242377517</v>
      </c>
      <c r="AQ56" s="352">
        <f>RunTime!AW56/RunTime!AQ56</f>
        <v>1.1088942398785528</v>
      </c>
      <c r="AR56" s="352">
        <f>RunTime!AW56/RunTime!AR56</f>
        <v>2.8425522436490658</v>
      </c>
      <c r="AS56" s="352">
        <f>RunTime!$AW56/RunTime!AS56</f>
        <v>2.6425555188720602</v>
      </c>
      <c r="AT56" s="352">
        <f>RunTime!AW56/RunTime!AT56</f>
        <v>1.8637223559615359</v>
      </c>
      <c r="AU56" s="352">
        <f>RunTime!AW56/RunTime!AU56</f>
        <v>1.7325188710799242</v>
      </c>
      <c r="BO56" s="7" t="e">
        <f>RunTime!AW56/RunTime!BO56</f>
        <v>#DIV/0!</v>
      </c>
      <c r="BP56" s="7" t="e">
        <f>RunTime!AW56/RunTime!BP56</f>
        <v>#DIV/0!</v>
      </c>
    </row>
    <row r="57" spans="1:68">
      <c r="A57" s="14" t="s">
        <v>266</v>
      </c>
      <c r="B57" s="14" t="str">
        <f>RunTime!B57</f>
        <v>NS</v>
      </c>
      <c r="C57" s="15">
        <f>RunTime!AW57/RunTime!C57</f>
        <v>0.81577195243718736</v>
      </c>
      <c r="D57" s="15">
        <f>RunTime!AW57/RunTime!D57</f>
        <v>0.55639068696916483</v>
      </c>
      <c r="E57" s="346">
        <f>RunTime!AW57/RunTime!E57</f>
        <v>1.9836627018784265</v>
      </c>
      <c r="F57" s="347">
        <f>RunTime!AW57/RunTime!F57</f>
        <v>3.6528093981781904</v>
      </c>
      <c r="G57" s="348">
        <f>RunTime!AW57/RunTime!G57</f>
        <v>7.0153587451613193</v>
      </c>
      <c r="H57" s="348">
        <f>RunTime!$AW57/RunTime!H57</f>
        <v>6.6860919720223899</v>
      </c>
      <c r="I57" s="348">
        <f>RunTime!AW57/RunTime!I57</f>
        <v>5.4003180320620459</v>
      </c>
      <c r="J57" s="348">
        <f>RunTime!AW57/RunTime!J57</f>
        <v>4.1025180174037752</v>
      </c>
      <c r="K57" s="348">
        <f>RunTime!AW57/RunTime!K57</f>
        <v>5.9295241446468641</v>
      </c>
      <c r="L57" s="348">
        <f>RunTime!$AW57/RunTime!L57</f>
        <v>5.6495435418941451</v>
      </c>
      <c r="M57" s="348">
        <f>RunTime!AW57/RunTime!M57</f>
        <v>3.9811562359428003</v>
      </c>
      <c r="N57" s="348">
        <f>RunTime!$AW57/RunTime!N57</f>
        <v>3.7758615550093424</v>
      </c>
      <c r="O57" s="348">
        <f>RunTime!AW57/RunTime!O57</f>
        <v>3.049792843063845</v>
      </c>
      <c r="P57" s="348">
        <f>RunTime!AW57/RunTime!P57</f>
        <v>2.3026595215330894</v>
      </c>
      <c r="Q57" s="348">
        <f>RunTime!AW57/RunTime!Q57</f>
        <v>3.2705438210336792</v>
      </c>
      <c r="R57" s="348">
        <f>RunTime!AW57/RunTime!R57</f>
        <v>3.1251691443725678</v>
      </c>
      <c r="S57" s="348">
        <f>RunTime!AW57/RunTime!S57</f>
        <v>2.8312195634278279</v>
      </c>
      <c r="T57" s="348">
        <f>RunTime!AW57/RunTime!T57</f>
        <v>1.9149495692326837</v>
      </c>
      <c r="U57" s="348">
        <f>RunTime!AW57/RunTime!U57</f>
        <v>2.265099868497392</v>
      </c>
      <c r="V57" s="348">
        <f>RunTime!$AW57/RunTime!V57</f>
        <v>2.0522085075330097</v>
      </c>
      <c r="W57" s="348">
        <f>RunTime!AW57/RunTime!W57</f>
        <v>1.8578806599946809</v>
      </c>
      <c r="X57" s="348">
        <f>RunTime!AW57/RunTime!X57</f>
        <v>1.2454650809671084</v>
      </c>
      <c r="Y57" s="348">
        <f>RunTime!AW57/RunTime!Y57</f>
        <v>1.9156601256591153</v>
      </c>
      <c r="Z57" s="348">
        <f>RunTime!AW57/RunTime!Z57</f>
        <v>1.753676378355568</v>
      </c>
      <c r="AA57" s="349">
        <f>RunTime!AW57/RunTime!AA57</f>
        <v>0.48277679334984641</v>
      </c>
      <c r="AB57" s="349">
        <f>RunTime!AW57/RunTime!AB57</f>
        <v>0.28399174749835726</v>
      </c>
      <c r="AC57" s="350">
        <f>RunTime!AW57/RunTime!AC57</f>
        <v>2.5521824212251745</v>
      </c>
      <c r="AD57" s="350">
        <f>RunTime!AW57/RunTime!AD57</f>
        <v>2.1564527901285797</v>
      </c>
      <c r="AE57" s="350">
        <f>RunTime!AW57/RunTime!AE57</f>
        <v>1.4603359872122523</v>
      </c>
      <c r="AF57" s="351">
        <f>RunTime!AW57/RunTime!AF57</f>
        <v>0.90735864432501701</v>
      </c>
      <c r="AG57" s="351">
        <f>RunTime!AW57/RunTime!AG57</f>
        <v>0.55952621828053573</v>
      </c>
      <c r="AH57" s="351">
        <f>RunTime!AW57/RunTime!AH57</f>
        <v>0.300332972507243</v>
      </c>
      <c r="AI57" s="352">
        <f>RunTime!AW57/RunTime!AI57</f>
        <v>5.0327466017316018</v>
      </c>
      <c r="AJ57" s="352">
        <f>RunTime!$AW57/RunTime!AJ57</f>
        <v>4.8248581592134112</v>
      </c>
      <c r="AK57" s="352">
        <f>RunTime!AW57/RunTime!AK57</f>
        <v>3.7530657220870691</v>
      </c>
      <c r="AL57" s="352">
        <f>RunTime!AW57/RunTime!AL57</f>
        <v>3.2051248407099164</v>
      </c>
      <c r="AM57" s="352">
        <f>RunTime!AW57/RunTime!AM57</f>
        <v>1.7288175106077828</v>
      </c>
      <c r="AN57" s="352">
        <f>RunTime!AW57/RunTime!AN57</f>
        <v>4.1703153194706228</v>
      </c>
      <c r="AO57" s="352">
        <f>RunTime!AW57/RunTime!AO57</f>
        <v>4.0508309056581364</v>
      </c>
      <c r="AP57" s="352">
        <f>RunTime!AW57/RunTime!AP57</f>
        <v>2.8265896661739953</v>
      </c>
      <c r="AQ57" s="352">
        <f>RunTime!AW57/RunTime!AQ57</f>
        <v>1.4348422574696797</v>
      </c>
      <c r="AR57" s="352">
        <f>RunTime!AW57/RunTime!AR57</f>
        <v>2.8827018296737204</v>
      </c>
      <c r="AS57" s="352">
        <f>RunTime!$AW57/RunTime!AS57</f>
        <v>2.6800220868818325</v>
      </c>
      <c r="AT57" s="352">
        <f>RunTime!AW57/RunTime!AT57</f>
        <v>2.417199770852029</v>
      </c>
      <c r="AU57" s="352">
        <f>RunTime!AW57/RunTime!AU57</f>
        <v>2.2609687770112714</v>
      </c>
      <c r="BO57" s="7" t="e">
        <f>RunTime!AW57/RunTime!BO57</f>
        <v>#DIV/0!</v>
      </c>
      <c r="BP57" s="7" t="e">
        <f>RunTime!AW57/RunTime!BP57</f>
        <v>#DIV/0!</v>
      </c>
    </row>
    <row r="58" spans="1:68">
      <c r="A58" s="14" t="s">
        <v>392</v>
      </c>
      <c r="B58" s="14" t="str">
        <f>RunTime!B58</f>
        <v>NS</v>
      </c>
      <c r="C58" s="15">
        <f>RunTime!AW58/RunTime!C58</f>
        <v>0.61316373320868778</v>
      </c>
      <c r="D58" s="15">
        <f>RunTime!AW58/RunTime!D58</f>
        <v>0.52254251091095461</v>
      </c>
      <c r="E58" s="346">
        <f>RunTime!AW58/RunTime!E58</f>
        <v>1.512345458945882</v>
      </c>
      <c r="F58" s="347">
        <f>RunTime!AW58/RunTime!F58</f>
        <v>2.2819264441272846</v>
      </c>
      <c r="G58" s="348">
        <f>RunTime!AW58/RunTime!G58</f>
        <v>3.8792441918873184</v>
      </c>
      <c r="H58" s="348">
        <f>RunTime!$AW58/RunTime!H58</f>
        <v>3.8104280422450394</v>
      </c>
      <c r="I58" s="348">
        <f>RunTime!AW58/RunTime!I58</f>
        <v>3.3776367640890954</v>
      </c>
      <c r="J58" s="348">
        <f>RunTime!AW58/RunTime!J58</f>
        <v>2.8663900742697699</v>
      </c>
      <c r="K58" s="348">
        <f>RunTime!AW58/RunTime!K58</f>
        <v>3.0945995791532925</v>
      </c>
      <c r="L58" s="348">
        <f>RunTime!$AW58/RunTime!L58</f>
        <v>3.0186249964921847</v>
      </c>
      <c r="M58" s="348">
        <f>RunTime!AW58/RunTime!M58</f>
        <v>2.8569120227649991</v>
      </c>
      <c r="N58" s="348">
        <f>RunTime!$AW58/RunTime!N58</f>
        <v>2.785623317887961</v>
      </c>
      <c r="O58" s="348">
        <f>RunTime!AW58/RunTime!O58</f>
        <v>2.4552581123228401</v>
      </c>
      <c r="P58" s="348">
        <f>RunTime!AW58/RunTime!P58</f>
        <v>2.0945933070920901</v>
      </c>
      <c r="Q58" s="348">
        <f>RunTime!AW58/RunTime!Q58</f>
        <v>2.1989129911033043</v>
      </c>
      <c r="R58" s="348">
        <f>RunTime!AW58/RunTime!R58</f>
        <v>2.1306378544638069</v>
      </c>
      <c r="S58" s="348">
        <f>RunTime!AW58/RunTime!S58</f>
        <v>1.9978876210414038</v>
      </c>
      <c r="T58" s="348">
        <f>RunTime!AW58/RunTime!T58</f>
        <v>1.6318732492807491</v>
      </c>
      <c r="U58" s="348">
        <f>RunTime!AW58/RunTime!U58</f>
        <v>1.9390177247069487</v>
      </c>
      <c r="V58" s="348">
        <f>RunTime!$AW58/RunTime!V58</f>
        <v>1.8582933116484082</v>
      </c>
      <c r="W58" s="348">
        <f>RunTime!AW58/RunTime!W58</f>
        <v>1.732414428985894</v>
      </c>
      <c r="X58" s="348">
        <f>RunTime!AW58/RunTime!X58</f>
        <v>1.3945373704037072</v>
      </c>
      <c r="Y58" s="348">
        <f>RunTime!AW58/RunTime!Y58</f>
        <v>1.3835409632743059</v>
      </c>
      <c r="Z58" s="348">
        <f>RunTime!AW58/RunTime!Z58</f>
        <v>1.3314181402491587</v>
      </c>
      <c r="AA58" s="349">
        <f>RunTime!AW58/RunTime!AA58</f>
        <v>0.74614762423822034</v>
      </c>
      <c r="AB58" s="349">
        <f>RunTime!AW58/RunTime!AB58</f>
        <v>0.50417844294056324</v>
      </c>
      <c r="AC58" s="350">
        <f>RunTime!AW58/RunTime!AC58</f>
        <v>1.7373660375138225</v>
      </c>
      <c r="AD58" s="350">
        <f>RunTime!AW58/RunTime!AD58</f>
        <v>1.5099117584541837</v>
      </c>
      <c r="AE58" s="350">
        <f>RunTime!AW58/RunTime!AE58</f>
        <v>1.28463424662559</v>
      </c>
      <c r="AF58" s="351">
        <f>RunTime!AW58/RunTime!AF58</f>
        <v>1.1384614948475529</v>
      </c>
      <c r="AG58" s="351">
        <f>RunTime!AW58/RunTime!AG58</f>
        <v>0.80838169314095143</v>
      </c>
      <c r="AH58" s="351">
        <f>RunTime!AW58/RunTime!AH58</f>
        <v>0.49611846821441463</v>
      </c>
      <c r="AI58" s="352">
        <f>RunTime!AW58/RunTime!AI58</f>
        <v>2.7198133091082473</v>
      </c>
      <c r="AJ58" s="352">
        <f>RunTime!$AW58/RunTime!AJ58</f>
        <v>2.6987331121947027</v>
      </c>
      <c r="AK58" s="352">
        <f>RunTime!AW58/RunTime!AK58</f>
        <v>2.4515329918002764</v>
      </c>
      <c r="AL58" s="352">
        <f>RunTime!AW58/RunTime!AL58</f>
        <v>2.2812512307957986</v>
      </c>
      <c r="AM58" s="352">
        <f>RunTime!AW58/RunTime!AM58</f>
        <v>1.6483462627755203</v>
      </c>
      <c r="AN58" s="352">
        <f>RunTime!AW58/RunTime!AN58</f>
        <v>2.1749236368362905</v>
      </c>
      <c r="AO58" s="352">
        <f>RunTime!AW58/RunTime!AO58</f>
        <v>2.1206438044436435</v>
      </c>
      <c r="AP58" s="352">
        <f>RunTime!AW58/RunTime!AP58</f>
        <v>1.8800025841535211</v>
      </c>
      <c r="AQ58" s="352">
        <f>RunTime!AW58/RunTime!AQ58</f>
        <v>1.3212820812027755</v>
      </c>
      <c r="AR58" s="352">
        <f>RunTime!AW58/RunTime!AR58</f>
        <v>1.7998531744087238</v>
      </c>
      <c r="AS58" s="352">
        <f>RunTime!$AW58/RunTime!AS58</f>
        <v>1.7664001534215468</v>
      </c>
      <c r="AT58" s="352">
        <f>RunTime!AW58/RunTime!AT58</f>
        <v>1.3510516754138071</v>
      </c>
      <c r="AU58" s="352">
        <f>RunTime!AW58/RunTime!AU58</f>
        <v>1.3130587879348019</v>
      </c>
      <c r="BO58" s="7" t="e">
        <f>RunTime!AW58/RunTime!BO58</f>
        <v>#DIV/0!</v>
      </c>
      <c r="BP58" s="7" t="e">
        <f>RunTime!AW58/RunTime!BP58</f>
        <v>#DIV/0!</v>
      </c>
    </row>
    <row r="59" spans="1:68">
      <c r="A59" s="14" t="s">
        <v>309</v>
      </c>
      <c r="B59" s="14" t="str">
        <f>RunTime!B59</f>
        <v>NS</v>
      </c>
      <c r="C59" s="15">
        <f>RunTime!AW59/RunTime!C59</f>
        <v>0.91412396787763084</v>
      </c>
      <c r="D59" s="15">
        <f>RunTime!AW59/RunTime!D59</f>
        <v>0.8175122538378039</v>
      </c>
      <c r="E59" s="346">
        <f>RunTime!AW59/RunTime!E59</f>
        <v>2.2776702370706507</v>
      </c>
      <c r="F59" s="347">
        <f>RunTime!AW59/RunTime!F59</f>
        <v>4.0229699656148696</v>
      </c>
      <c r="G59" s="348">
        <f>RunTime!AW59/RunTime!G59</f>
        <v>7.6023814818478899</v>
      </c>
      <c r="H59" s="348">
        <f>RunTime!$AW59/RunTime!H59</f>
        <v>7.4201876038010504</v>
      </c>
      <c r="I59" s="348">
        <f>RunTime!AW59/RunTime!I59</f>
        <v>6.0498883461347326</v>
      </c>
      <c r="J59" s="348">
        <f>RunTime!AW59/RunTime!J59</f>
        <v>4.5899516053708478</v>
      </c>
      <c r="K59" s="348">
        <f>RunTime!AW59/RunTime!K59</f>
        <v>6.5013999573284105</v>
      </c>
      <c r="L59" s="348">
        <f>RunTime!$AW59/RunTime!L59</f>
        <v>6.2348542890654244</v>
      </c>
      <c r="M59" s="348">
        <f>RunTime!AW59/RunTime!M59</f>
        <v>4.3615232565605346</v>
      </c>
      <c r="N59" s="348">
        <f>RunTime!$AW59/RunTime!N59</f>
        <v>4.1497754168213579</v>
      </c>
      <c r="O59" s="348">
        <f>RunTime!AW59/RunTime!O59</f>
        <v>3.3616408750393028</v>
      </c>
      <c r="P59" s="348">
        <f>RunTime!AW59/RunTime!P59</f>
        <v>2.5407551286788186</v>
      </c>
      <c r="Q59" s="348">
        <f>RunTime!AW59/RunTime!Q59</f>
        <v>3.4490469702877538</v>
      </c>
      <c r="R59" s="348">
        <f>RunTime!AW59/RunTime!R59</f>
        <v>3.190796245821208</v>
      </c>
      <c r="S59" s="348">
        <f>RunTime!AW59/RunTime!S59</f>
        <v>2.9279039510870191</v>
      </c>
      <c r="T59" s="348">
        <f>RunTime!AW59/RunTime!T59</f>
        <v>1.8999721514486489</v>
      </c>
      <c r="U59" s="348">
        <f>RunTime!AW59/RunTime!U59</f>
        <v>2.4116455308324372</v>
      </c>
      <c r="V59" s="348">
        <f>RunTime!$AW59/RunTime!V59</f>
        <v>2.2067338955444882</v>
      </c>
      <c r="W59" s="348">
        <f>RunTime!AW59/RunTime!W59</f>
        <v>1.988483409722009</v>
      </c>
      <c r="X59" s="348">
        <f>RunTime!AW59/RunTime!X59</f>
        <v>1.3505710873884949</v>
      </c>
      <c r="Y59" s="348">
        <f>RunTime!AW59/RunTime!Y59</f>
        <v>2.0012053392246272</v>
      </c>
      <c r="Z59" s="348">
        <f>RunTime!AW59/RunTime!Z59</f>
        <v>1.8690306570338351</v>
      </c>
      <c r="AA59" s="349">
        <f>RunTime!AW59/RunTime!AA59</f>
        <v>0.43940292021004501</v>
      </c>
      <c r="AB59" s="349">
        <f>RunTime!AW59/RunTime!AB59</f>
        <v>0.27668023186029117</v>
      </c>
      <c r="AC59" s="350">
        <f>RunTime!AW59/RunTime!AC59</f>
        <v>3.0259603554504415</v>
      </c>
      <c r="AD59" s="350">
        <f>RunTime!AW59/RunTime!AD59</f>
        <v>2.3247103100024771</v>
      </c>
      <c r="AE59" s="350">
        <f>RunTime!AW59/RunTime!AE59</f>
        <v>1.7429342876822549</v>
      </c>
      <c r="AF59" s="351">
        <f>RunTime!AW59/RunTime!AF59</f>
        <v>0.86250278104066136</v>
      </c>
      <c r="AG59" s="351">
        <f>RunTime!AW59/RunTime!AG59</f>
        <v>0.56188888237771384</v>
      </c>
      <c r="AH59" s="351">
        <f>RunTime!AW59/RunTime!AH59</f>
        <v>0.29217483041656012</v>
      </c>
      <c r="AI59" s="352">
        <f>RunTime!AW59/RunTime!AI59</f>
        <v>5.2302404657858128</v>
      </c>
      <c r="AJ59" s="352">
        <f>RunTime!$AW59/RunTime!AJ59</f>
        <v>5.0697328450675192</v>
      </c>
      <c r="AK59" s="352">
        <f>RunTime!AW59/RunTime!AK59</f>
        <v>4.0048080950063714</v>
      </c>
      <c r="AL59" s="352">
        <f>RunTime!AW59/RunTime!AL59</f>
        <v>3.4508513572566466</v>
      </c>
      <c r="AM59" s="352">
        <f>RunTime!AW59/RunTime!AM59</f>
        <v>1.9049360269821936</v>
      </c>
      <c r="AN59" s="352">
        <f>RunTime!AW59/RunTime!AN59</f>
        <v>3.7703320682631913</v>
      </c>
      <c r="AO59" s="352">
        <f>RunTime!AW59/RunTime!AO59</f>
        <v>3.6683038781413857</v>
      </c>
      <c r="AP59" s="352">
        <f>RunTime!AW59/RunTime!AP59</f>
        <v>2.6073165491447967</v>
      </c>
      <c r="AQ59" s="352">
        <f>RunTime!AW59/RunTime!AQ59</f>
        <v>1.5338940578892557</v>
      </c>
      <c r="AR59" s="352">
        <f>RunTime!AW59/RunTime!AR59</f>
        <v>2.9666527806798659</v>
      </c>
      <c r="AS59" s="352">
        <f>RunTime!$AW59/RunTime!AS59</f>
        <v>2.7696927417309305</v>
      </c>
      <c r="AT59" s="352">
        <f>RunTime!AW59/RunTime!AT59</f>
        <v>2.4029947474791302</v>
      </c>
      <c r="AU59" s="352">
        <f>RunTime!AW59/RunTime!AU59</f>
        <v>2.2478629183970762</v>
      </c>
      <c r="BO59" s="7" t="e">
        <f>RunTime!AW59/RunTime!BO59</f>
        <v>#DIV/0!</v>
      </c>
      <c r="BP59" s="7" t="e">
        <f>RunTime!AW59/RunTime!BP59</f>
        <v>#DIV/0!</v>
      </c>
    </row>
    <row r="60" spans="1:68">
      <c r="A60" s="14" t="s">
        <v>258</v>
      </c>
      <c r="B60" s="14" t="str">
        <f>RunTime!B60</f>
        <v>NS</v>
      </c>
      <c r="C60" s="15">
        <f>RunTime!AW60/RunTime!C60</f>
        <v>0.81456391807904627</v>
      </c>
      <c r="D60" s="15">
        <f>RunTime!AW60/RunTime!D60</f>
        <v>0.61932293993258991</v>
      </c>
      <c r="E60" s="346">
        <f>RunTime!AW60/RunTime!E60</f>
        <v>2.1583589774281107</v>
      </c>
      <c r="F60" s="347">
        <f>RunTime!AW60/RunTime!F60</f>
        <v>4.2673950833646375</v>
      </c>
      <c r="G60" s="348">
        <f>RunTime!AW60/RunTime!G60</f>
        <v>7.079539454256782</v>
      </c>
      <c r="H60" s="348">
        <f>RunTime!$AW60/RunTime!H60</f>
        <v>6.7740065083453969</v>
      </c>
      <c r="I60" s="348">
        <f>RunTime!AW60/RunTime!I60</f>
        <v>5.5946156872416388</v>
      </c>
      <c r="J60" s="348">
        <f>RunTime!AW60/RunTime!J60</f>
        <v>4.3105818647716836</v>
      </c>
      <c r="K60" s="348">
        <f>RunTime!AW60/RunTime!K60</f>
        <v>5.2879606375985038</v>
      </c>
      <c r="L60" s="348">
        <f>RunTime!$AW60/RunTime!L60</f>
        <v>5.0134276547972583</v>
      </c>
      <c r="M60" s="348">
        <f>RunTime!AW60/RunTime!M60</f>
        <v>3.8064148894327872</v>
      </c>
      <c r="N60" s="348">
        <f>RunTime!$AW60/RunTime!N60</f>
        <v>3.6482823939347528</v>
      </c>
      <c r="O60" s="348">
        <f>RunTime!AW60/RunTime!O60</f>
        <v>2.9472922600563587</v>
      </c>
      <c r="P60" s="348">
        <f>RunTime!AW60/RunTime!P60</f>
        <v>2.2328049985032159</v>
      </c>
      <c r="Q60" s="348">
        <f>RunTime!AW60/RunTime!Q60</f>
        <v>2.7808631429634523</v>
      </c>
      <c r="R60" s="348">
        <f>RunTime!AW60/RunTime!R60</f>
        <v>2.6697564282739203</v>
      </c>
      <c r="S60" s="348">
        <f>RunTime!AW60/RunTime!S60</f>
        <v>2.4252009971649393</v>
      </c>
      <c r="T60" s="348">
        <f>RunTime!AW60/RunTime!T60</f>
        <v>1.662456634010796</v>
      </c>
      <c r="U60" s="348">
        <f>RunTime!AW60/RunTime!U60</f>
        <v>2.0219263282973796</v>
      </c>
      <c r="V60" s="348">
        <f>RunTime!$AW60/RunTime!V60</f>
        <v>1.8518513988285124</v>
      </c>
      <c r="W60" s="348">
        <f>RunTime!AW60/RunTime!W60</f>
        <v>1.6662282449660599</v>
      </c>
      <c r="X60" s="348">
        <f>RunTime!AW60/RunTime!X60</f>
        <v>1.1282351704678455</v>
      </c>
      <c r="Y60" s="348">
        <f>RunTime!AW60/RunTime!Y60</f>
        <v>1.4777501724088244</v>
      </c>
      <c r="Z60" s="348">
        <f>RunTime!AW60/RunTime!Z60</f>
        <v>1.3600154791106369</v>
      </c>
      <c r="AA60" s="349">
        <f>RunTime!AW60/RunTime!AA60</f>
        <v>0.47861384358413711</v>
      </c>
      <c r="AB60" s="349">
        <f>RunTime!AW60/RunTime!AB60</f>
        <v>0.28955473729726899</v>
      </c>
      <c r="AC60" s="350">
        <f>RunTime!AW60/RunTime!AC60</f>
        <v>2.8644418428959075</v>
      </c>
      <c r="AD60" s="350">
        <f>RunTime!AW60/RunTime!AD60</f>
        <v>2.3118214215718198</v>
      </c>
      <c r="AE60" s="350">
        <f>RunTime!AW60/RunTime!AE60</f>
        <v>1.5998649496126482</v>
      </c>
      <c r="AF60" s="351">
        <f>RunTime!AW60/RunTime!AF60</f>
        <v>0.98993049620954532</v>
      </c>
      <c r="AG60" s="351">
        <f>RunTime!AW60/RunTime!AG60</f>
        <v>0.60221751772520404</v>
      </c>
      <c r="AH60" s="351">
        <f>RunTime!AW60/RunTime!AH60</f>
        <v>0.30551974164274337</v>
      </c>
      <c r="AI60" s="352">
        <f>RunTime!AW60/RunTime!AI60</f>
        <v>4.5523402492043976</v>
      </c>
      <c r="AJ60" s="352">
        <f>RunTime!$AW60/RunTime!AJ60</f>
        <v>4.4051438172411856</v>
      </c>
      <c r="AK60" s="352">
        <f>RunTime!AW60/RunTime!AK60</f>
        <v>3.4754271197313824</v>
      </c>
      <c r="AL60" s="352">
        <f>RunTime!AW60/RunTime!AL60</f>
        <v>2.9944649616450221</v>
      </c>
      <c r="AM60" s="352">
        <f>RunTime!AW60/RunTime!AM60</f>
        <v>1.6490663550435511</v>
      </c>
      <c r="AN60" s="352">
        <f>RunTime!AW60/RunTime!AN60</f>
        <v>3.2092726556591886</v>
      </c>
      <c r="AO60" s="352">
        <f>RunTime!AW60/RunTime!AO60</f>
        <v>3.0994347218642733</v>
      </c>
      <c r="AP60" s="352">
        <f>RunTime!AW60/RunTime!AP60</f>
        <v>2.2647836680168103</v>
      </c>
      <c r="AQ60" s="352">
        <f>RunTime!AW60/RunTime!AQ60</f>
        <v>1.2027685311150791</v>
      </c>
      <c r="AR60" s="352">
        <f>RunTime!AW60/RunTime!AR60</f>
        <v>2.3994220796544146</v>
      </c>
      <c r="AS60" s="352">
        <f>RunTime!$AW60/RunTime!AS60</f>
        <v>2.2454899399648709</v>
      </c>
      <c r="AT60" s="352">
        <f>RunTime!AW60/RunTime!AT60</f>
        <v>1.7021092818953862</v>
      </c>
      <c r="AU60" s="352">
        <f>RunTime!AW60/RunTime!AU60</f>
        <v>1.6007368597615832</v>
      </c>
      <c r="BO60" s="7" t="e">
        <f>RunTime!AW60/RunTime!BO60</f>
        <v>#DIV/0!</v>
      </c>
      <c r="BP60" s="7" t="e">
        <f>RunTime!AW60/RunTime!BP60</f>
        <v>#DIV/0!</v>
      </c>
    </row>
    <row r="61" spans="1:68">
      <c r="A61" s="14" t="s">
        <v>378</v>
      </c>
      <c r="B61" s="14" t="str">
        <f>RunTime!B61</f>
        <v>NS</v>
      </c>
      <c r="C61" s="15">
        <f>RunTime!AW61/RunTime!C61</f>
        <v>0.87488371318563152</v>
      </c>
      <c r="D61" s="15">
        <f>RunTime!AW61/RunTime!D61</f>
        <v>0.66808828617402938</v>
      </c>
      <c r="E61" s="346">
        <f>RunTime!AW61/RunTime!E61</f>
        <v>1.9681319021007844</v>
      </c>
      <c r="F61" s="347">
        <f>RunTime!AW61/RunTime!F61</f>
        <v>3.6484578720994514</v>
      </c>
      <c r="G61" s="348">
        <f>RunTime!AW61/RunTime!G61</f>
        <v>6.7661705858868064</v>
      </c>
      <c r="H61" s="348">
        <f>RunTime!$AW61/RunTime!H61</f>
        <v>6.3949123775822736</v>
      </c>
      <c r="I61" s="348">
        <f>RunTime!AW61/RunTime!I61</f>
        <v>5.0866049408243983</v>
      </c>
      <c r="J61" s="348">
        <f>RunTime!AW61/RunTime!J61</f>
        <v>3.8386105712623948</v>
      </c>
      <c r="K61" s="348">
        <f>RunTime!AW61/RunTime!K61</f>
        <v>5.2576782707253891</v>
      </c>
      <c r="L61" s="348">
        <f>RunTime!$AW61/RunTime!L61</f>
        <v>5.0064973690442711</v>
      </c>
      <c r="M61" s="348">
        <f>RunTime!AW61/RunTime!M61</f>
        <v>3.5880054921595512</v>
      </c>
      <c r="N61" s="348">
        <f>RunTime!$AW61/RunTime!N61</f>
        <v>3.4269818845443654</v>
      </c>
      <c r="O61" s="348">
        <f>RunTime!AW61/RunTime!O61</f>
        <v>2.7487013864293401</v>
      </c>
      <c r="P61" s="348">
        <f>RunTime!AW61/RunTime!P61</f>
        <v>2.0705423371988565</v>
      </c>
      <c r="Q61" s="348">
        <f>RunTime!AW61/RunTime!Q61</f>
        <v>2.9891255639230638</v>
      </c>
      <c r="R61" s="348">
        <f>RunTime!AW61/RunTime!R61</f>
        <v>2.8827140075126616</v>
      </c>
      <c r="S61" s="348">
        <f>RunTime!AW61/RunTime!S61</f>
        <v>2.5905480169412991</v>
      </c>
      <c r="T61" s="348">
        <f>RunTime!AW61/RunTime!T61</f>
        <v>1.7546117738754008</v>
      </c>
      <c r="U61" s="348">
        <f>RunTime!AW61/RunTime!U61</f>
        <v>1.9985964890252497</v>
      </c>
      <c r="V61" s="348">
        <f>RunTime!$AW61/RunTime!V61</f>
        <v>1.8283951931133275</v>
      </c>
      <c r="W61" s="348">
        <f>RunTime!AW61/RunTime!W61</f>
        <v>1.6444702940733191</v>
      </c>
      <c r="X61" s="348">
        <f>RunTime!AW61/RunTime!X61</f>
        <v>1.1044908394198423</v>
      </c>
      <c r="Y61" s="348">
        <f>RunTime!AW61/RunTime!Y61</f>
        <v>1.6608838011224976</v>
      </c>
      <c r="Z61" s="348">
        <f>RunTime!AW61/RunTime!Z61</f>
        <v>1.5176868921338744</v>
      </c>
      <c r="AA61" s="349">
        <f>RunTime!AW61/RunTime!AA61</f>
        <v>0.46910230432268896</v>
      </c>
      <c r="AB61" s="349">
        <f>RunTime!AW61/RunTime!AB61</f>
        <v>0.2867248022930482</v>
      </c>
      <c r="AC61" s="350">
        <f>RunTime!AW61/RunTime!AC61</f>
        <v>2.8293372617605357</v>
      </c>
      <c r="AD61" s="350">
        <f>RunTime!AW61/RunTime!AD61</f>
        <v>2.2627991335538011</v>
      </c>
      <c r="AE61" s="350">
        <f>RunTime!AW61/RunTime!AE61</f>
        <v>1.5535024948722789</v>
      </c>
      <c r="AF61" s="351">
        <f>RunTime!AW61/RunTime!AF61</f>
        <v>0.96573963288034481</v>
      </c>
      <c r="AG61" s="351">
        <f>RunTime!AW61/RunTime!AG61</f>
        <v>0.58985467101588995</v>
      </c>
      <c r="AH61" s="351">
        <f>RunTime!AW61/RunTime!AH61</f>
        <v>0.30235955840861728</v>
      </c>
      <c r="AI61" s="352">
        <f>RunTime!AW61/RunTime!AI61</f>
        <v>4.6048198030068574</v>
      </c>
      <c r="AJ61" s="352">
        <f>RunTime!$AW61/RunTime!AJ61</f>
        <v>4.4577196858124699</v>
      </c>
      <c r="AK61" s="352">
        <f>RunTime!AW61/RunTime!AK61</f>
        <v>3.5072995515346332</v>
      </c>
      <c r="AL61" s="352">
        <f>RunTime!AW61/RunTime!AL61</f>
        <v>2.985423185214279</v>
      </c>
      <c r="AM61" s="352">
        <f>RunTime!AW61/RunTime!AM61</f>
        <v>1.6219857211561419</v>
      </c>
      <c r="AN61" s="352">
        <f>RunTime!AW61/RunTime!AN61</f>
        <v>3.7581166907243508</v>
      </c>
      <c r="AO61" s="352">
        <f>RunTime!AW61/RunTime!AO61</f>
        <v>3.6265487265306557</v>
      </c>
      <c r="AP61" s="352">
        <f>RunTime!AW61/RunTime!AP61</f>
        <v>2.595389871724453</v>
      </c>
      <c r="AQ61" s="352">
        <f>RunTime!AW61/RunTime!AQ61</f>
        <v>1.3343865361646898</v>
      </c>
      <c r="AR61" s="352">
        <f>RunTime!AW61/RunTime!AR61</f>
        <v>2.5252939073942846</v>
      </c>
      <c r="AS61" s="352">
        <f>RunTime!$AW61/RunTime!AS61</f>
        <v>2.3549045576541277</v>
      </c>
      <c r="AT61" s="352">
        <f>RunTime!AW61/RunTime!AT61</f>
        <v>2.0398845627890076</v>
      </c>
      <c r="AU61" s="352">
        <f>RunTime!AW61/RunTime!AU61</f>
        <v>1.899348915072929</v>
      </c>
      <c r="BO61" s="7" t="e">
        <f>RunTime!AW61/RunTime!BO61</f>
        <v>#DIV/0!</v>
      </c>
      <c r="BP61" s="7" t="e">
        <f>RunTime!AW61/RunTime!BP61</f>
        <v>#DIV/0!</v>
      </c>
    </row>
    <row r="62" spans="1:68">
      <c r="A62" s="14" t="s">
        <v>379</v>
      </c>
      <c r="B62" s="14" t="str">
        <f>RunTime!B62</f>
        <v>NS</v>
      </c>
      <c r="C62" s="15">
        <f>RunTime!AW62/RunTime!C62</f>
        <v>0.51347065640941503</v>
      </c>
      <c r="D62" s="15">
        <f>RunTime!AW62/RunTime!D62</f>
        <v>0.50715563738795477</v>
      </c>
      <c r="E62" s="346">
        <f>RunTime!AW62/RunTime!E62</f>
        <v>2.8010888853316018</v>
      </c>
      <c r="F62" s="347">
        <f>RunTime!AW62/RunTime!F62</f>
        <v>4.6720084339685153</v>
      </c>
      <c r="G62" s="348">
        <f>RunTime!AW62/RunTime!G62</f>
        <v>6.7348270358828373</v>
      </c>
      <c r="H62" s="348">
        <f>RunTime!$AW62/RunTime!H62</f>
        <v>6.4735930011966083</v>
      </c>
      <c r="I62" s="348">
        <f>RunTime!AW62/RunTime!I62</f>
        <v>5.1966388254575628</v>
      </c>
      <c r="J62" s="348">
        <f>RunTime!AW62/RunTime!J62</f>
        <v>3.8979540904342875</v>
      </c>
      <c r="K62" s="348">
        <f>RunTime!AW62/RunTime!K62</f>
        <v>4.9370007702527108</v>
      </c>
      <c r="L62" s="348">
        <f>RunTime!$AW62/RunTime!L62</f>
        <v>4.6802189383970019</v>
      </c>
      <c r="M62" s="348">
        <f>RunTime!AW62/RunTime!M62</f>
        <v>4.2204041489755015</v>
      </c>
      <c r="N62" s="348">
        <f>RunTime!$AW62/RunTime!N62</f>
        <v>3.9783872916568237</v>
      </c>
      <c r="O62" s="348">
        <f>RunTime!AW62/RunTime!O62</f>
        <v>3.1939941667614993</v>
      </c>
      <c r="P62" s="348">
        <f>RunTime!AW62/RunTime!P62</f>
        <v>2.3936633555832438</v>
      </c>
      <c r="Q62" s="348">
        <f>RunTime!AW62/RunTime!Q62</f>
        <v>2.930342543885089</v>
      </c>
      <c r="R62" s="348">
        <f>RunTime!AW62/RunTime!R62</f>
        <v>2.7825794281601794</v>
      </c>
      <c r="S62" s="348">
        <f>RunTime!AW62/RunTime!S62</f>
        <v>2.504116724515046</v>
      </c>
      <c r="T62" s="348">
        <f>RunTime!AW62/RunTime!T62</f>
        <v>1.6712070479694094</v>
      </c>
      <c r="U62" s="348">
        <f>RunTime!AW62/RunTime!U62</f>
        <v>2.5332962826770076</v>
      </c>
      <c r="V62" s="348">
        <f>RunTime!$AW62/RunTime!V62</f>
        <v>2.3056058341237877</v>
      </c>
      <c r="W62" s="348">
        <f>RunTime!AW62/RunTime!W62</f>
        <v>2.0710734879101773</v>
      </c>
      <c r="X62" s="348">
        <f>RunTime!AW62/RunTime!X62</f>
        <v>1.3839461176659991</v>
      </c>
      <c r="Y62" s="348">
        <f>RunTime!AW62/RunTime!Y62</f>
        <v>1.634267300298734</v>
      </c>
      <c r="Z62" s="348">
        <f>RunTime!AW62/RunTime!Z62</f>
        <v>1.5339875226033306</v>
      </c>
      <c r="AA62" s="349">
        <f>RunTime!AW62/RunTime!AA62</f>
        <v>0.66181933699718165</v>
      </c>
      <c r="AB62" s="349">
        <f>RunTime!AW62/RunTime!AB62</f>
        <v>0.41039024912893129</v>
      </c>
      <c r="AC62" s="350">
        <f>RunTime!AW62/RunTime!AC62</f>
        <v>3.7096630342730821</v>
      </c>
      <c r="AD62" s="350">
        <f>RunTime!AW62/RunTime!AD62</f>
        <v>2.9156071243388375</v>
      </c>
      <c r="AE62" s="350">
        <f>RunTime!AW62/RunTime!AE62</f>
        <v>1.950017883928455</v>
      </c>
      <c r="AF62" s="351">
        <f>RunTime!AW62/RunTime!AF62</f>
        <v>1.1674402124410501</v>
      </c>
      <c r="AG62" s="351">
        <f>RunTime!AW62/RunTime!AG62</f>
        <v>0.7738211047966197</v>
      </c>
      <c r="AH62" s="351">
        <f>RunTime!AW62/RunTime!AH62</f>
        <v>0.43151744086294963</v>
      </c>
      <c r="AI62" s="352">
        <f>RunTime!AW62/RunTime!AI62</f>
        <v>5.4206816340398847</v>
      </c>
      <c r="AJ62" s="352">
        <f>RunTime!$AW62/RunTime!AJ62</f>
        <v>5.1981551531818848</v>
      </c>
      <c r="AK62" s="352">
        <f>RunTime!AW62/RunTime!AK62</f>
        <v>4.0228040133577139</v>
      </c>
      <c r="AL62" s="352">
        <f>RunTime!AW62/RunTime!AL62</f>
        <v>3.4285414366102187</v>
      </c>
      <c r="AM62" s="352">
        <f>RunTime!AW62/RunTime!AM62</f>
        <v>1.8272882690306798</v>
      </c>
      <c r="AN62" s="352">
        <f>RunTime!AW62/RunTime!AN62</f>
        <v>3.7598875377027494</v>
      </c>
      <c r="AO62" s="352">
        <f>RunTime!AW62/RunTime!AO62</f>
        <v>3.6023682158949053</v>
      </c>
      <c r="AP62" s="352">
        <f>RunTime!AW62/RunTime!AP62</f>
        <v>2.5140101075548156</v>
      </c>
      <c r="AQ62" s="352">
        <f>RunTime!AW62/RunTime!AQ62</f>
        <v>1.2639984647054174</v>
      </c>
      <c r="AR62" s="352">
        <f>RunTime!AW62/RunTime!AR62</f>
        <v>3.1920485485243857</v>
      </c>
      <c r="AS62" s="352">
        <f>RunTime!$AW62/RunTime!AS62</f>
        <v>2.9690481206288704</v>
      </c>
      <c r="AT62" s="352">
        <f>RunTime!AW62/RunTime!AT62</f>
        <v>2.1166337762174661</v>
      </c>
      <c r="AU62" s="352">
        <f>RunTime!AW62/RunTime!AU62</f>
        <v>1.9680040852202925</v>
      </c>
      <c r="BO62" s="7" t="e">
        <f>RunTime!AW62/RunTime!BO62</f>
        <v>#DIV/0!</v>
      </c>
      <c r="BP62" s="7" t="e">
        <f>RunTime!AW62/RunTime!BP62</f>
        <v>#DIV/0!</v>
      </c>
    </row>
    <row r="63" spans="1:68">
      <c r="A63" s="14" t="s">
        <v>380</v>
      </c>
      <c r="B63" s="14" t="str">
        <f>RunTime!B63</f>
        <v>NS</v>
      </c>
      <c r="C63" s="15">
        <f>RunTime!AW63/RunTime!C63</f>
        <v>0.90706447170283411</v>
      </c>
      <c r="D63" s="15">
        <f>RunTime!AW63/RunTime!D63</f>
        <v>0.6374572934544096</v>
      </c>
      <c r="E63" s="346">
        <f>RunTime!AW63/RunTime!E63</f>
        <v>1.9065588054330829</v>
      </c>
      <c r="F63" s="347">
        <f>RunTime!AW63/RunTime!F63</f>
        <v>2.2479357093871779</v>
      </c>
      <c r="G63" s="348">
        <f>RunTime!AW63/RunTime!G63</f>
        <v>4.0550500109535372</v>
      </c>
      <c r="H63" s="348">
        <f>RunTime!$AW63/RunTime!H63</f>
        <v>3.7864299124488454</v>
      </c>
      <c r="I63" s="348">
        <f>RunTime!AW63/RunTime!I63</f>
        <v>3.4149862540018447</v>
      </c>
      <c r="J63" s="348">
        <f>RunTime!AW63/RunTime!J63</f>
        <v>3.0581119415713212</v>
      </c>
      <c r="K63" s="348">
        <f>RunTime!AW63/RunTime!K63</f>
        <v>2.8315990941641007</v>
      </c>
      <c r="L63" s="348">
        <f>RunTime!$AW63/RunTime!L63</f>
        <v>2.99829356914179</v>
      </c>
      <c r="M63" s="348">
        <f>RunTime!AW63/RunTime!M63</f>
        <v>2.8065413655798701</v>
      </c>
      <c r="N63" s="348">
        <f>RunTime!$AW63/RunTime!N63</f>
        <v>2.7569045146630944</v>
      </c>
      <c r="O63" s="348">
        <f>RunTime!AW63/RunTime!O63</f>
        <v>2.4974853100845023</v>
      </c>
      <c r="P63" s="348">
        <f>RunTime!AW63/RunTime!P63</f>
        <v>2.1321378393696966</v>
      </c>
      <c r="Q63" s="348">
        <f>RunTime!AW63/RunTime!Q63</f>
        <v>2.0630188025959351</v>
      </c>
      <c r="R63" s="348">
        <f>RunTime!AW63/RunTime!R63</f>
        <v>2.0312170327506847</v>
      </c>
      <c r="S63" s="348">
        <f>RunTime!AW63/RunTime!S63</f>
        <v>1.9662388011322276</v>
      </c>
      <c r="T63" s="348">
        <f>RunTime!AW63/RunTime!T63</f>
        <v>1.6701488205022326</v>
      </c>
      <c r="U63" s="348">
        <f>RunTime!AW63/RunTime!U63</f>
        <v>1.7383339578025461</v>
      </c>
      <c r="V63" s="348">
        <f>RunTime!$AW63/RunTime!V63</f>
        <v>1.6799049116068259</v>
      </c>
      <c r="W63" s="348">
        <f>RunTime!AW63/RunTime!W63</f>
        <v>1.5679436727952918</v>
      </c>
      <c r="X63" s="348">
        <f>RunTime!AW63/RunTime!X63</f>
        <v>1.2675129606595319</v>
      </c>
      <c r="Y63" s="348">
        <f>RunTime!AW63/RunTime!Y63</f>
        <v>1.1468000582194151</v>
      </c>
      <c r="Z63" s="348">
        <f>RunTime!AW63/RunTime!Z63</f>
        <v>1.1169826982001139</v>
      </c>
      <c r="AA63" s="349">
        <f>RunTime!AW63/RunTime!AA63</f>
        <v>0.49208985066092042</v>
      </c>
      <c r="AB63" s="349">
        <f>RunTime!AW63/RunTime!AB63</f>
        <v>0.27991132860027218</v>
      </c>
      <c r="AC63" s="350">
        <f>RunTime!AW63/RunTime!AC63</f>
        <v>2.2826143387558684</v>
      </c>
      <c r="AD63" s="350">
        <f>RunTime!AW63/RunTime!AD63</f>
        <v>2.1199841299596716</v>
      </c>
      <c r="AE63" s="350">
        <f>RunTime!AW63/RunTime!AE63</f>
        <v>1.7677435518637281</v>
      </c>
      <c r="AF63" s="351">
        <f>RunTime!AW63/RunTime!AF63</f>
        <v>0.85140743372517236</v>
      </c>
      <c r="AG63" s="351">
        <f>RunTime!AW63/RunTime!AG63</f>
        <v>0.52607932268179458</v>
      </c>
      <c r="AH63" s="351">
        <f>RunTime!AW63/RunTime!AH63</f>
        <v>0.29303025425066453</v>
      </c>
      <c r="AI63" s="352">
        <f>RunTime!AW63/RunTime!AI63</f>
        <v>2.9335137064807406</v>
      </c>
      <c r="AJ63" s="352">
        <f>RunTime!$AW63/RunTime!AJ63</f>
        <v>2.9442952321760396</v>
      </c>
      <c r="AK63" s="352">
        <f>RunTime!AW63/RunTime!AK63</f>
        <v>2.722398785114243</v>
      </c>
      <c r="AL63" s="352">
        <f>RunTime!AW63/RunTime!AL63</f>
        <v>2.5586593722836892</v>
      </c>
      <c r="AM63" s="352">
        <f>RunTime!AW63/RunTime!AM63</f>
        <v>1.9564217602665481</v>
      </c>
      <c r="AN63" s="352">
        <f>RunTime!AW63/RunTime!AN63</f>
        <v>1.9942373889040987</v>
      </c>
      <c r="AO63" s="352">
        <f>RunTime!AW63/RunTime!AO63</f>
        <v>1.9570392607972598</v>
      </c>
      <c r="AP63" s="352">
        <f>RunTime!AW63/RunTime!AP63</f>
        <v>1.8297420144937817</v>
      </c>
      <c r="AQ63" s="352">
        <f>RunTime!AW63/RunTime!AQ63</f>
        <v>1.3867534383055085</v>
      </c>
      <c r="AR63" s="352">
        <f>RunTime!AW63/RunTime!AR63</f>
        <v>1.7093277628003793</v>
      </c>
      <c r="AS63" s="352">
        <f>RunTime!$AW63/RunTime!AS63</f>
        <v>1.6767441736701096</v>
      </c>
      <c r="AT63" s="352">
        <f>RunTime!AW63/RunTime!AT63</f>
        <v>1.030351924891038</v>
      </c>
      <c r="AU63" s="352">
        <f>RunTime!AW63/RunTime!AU63</f>
        <v>1.0184109412845663</v>
      </c>
      <c r="BO63" s="7" t="e">
        <f>RunTime!AW63/RunTime!BO63</f>
        <v>#DIV/0!</v>
      </c>
      <c r="BP63" s="7" t="e">
        <f>RunTime!AW63/RunTime!BP63</f>
        <v>#DIV/0!</v>
      </c>
    </row>
    <row r="64" spans="1:68">
      <c r="A64" s="14" t="s">
        <v>75</v>
      </c>
      <c r="B64" s="14" t="str">
        <f>RunTime!B64</f>
        <v>NS</v>
      </c>
      <c r="C64" s="15">
        <f>RunTime!AW64/RunTime!C64</f>
        <v>0.82996357676370403</v>
      </c>
      <c r="D64" s="15">
        <f>RunTime!AW64/RunTime!D64</f>
        <v>0.5433397139956716</v>
      </c>
      <c r="E64" s="346">
        <f>RunTime!AW64/RunTime!E64</f>
        <v>2.2504934872559792</v>
      </c>
      <c r="F64" s="347">
        <f>RunTime!AW64/RunTime!F64</f>
        <v>4.4436738329683543</v>
      </c>
      <c r="G64" s="348">
        <f>RunTime!AW64/RunTime!G64</f>
        <v>6.7406424670275431</v>
      </c>
      <c r="H64" s="348">
        <f>RunTime!$AW64/RunTime!H64</f>
        <v>6.8602437292789187</v>
      </c>
      <c r="I64" s="348">
        <f>RunTime!AW64/RunTime!I64</f>
        <v>5.5015180256267735</v>
      </c>
      <c r="J64" s="348">
        <f>RunTime!AW64/RunTime!J64</f>
        <v>4.2152601949187707</v>
      </c>
      <c r="K64" s="348">
        <f>RunTime!AW64/RunTime!K64</f>
        <v>5.3185416623190527</v>
      </c>
      <c r="L64" s="348">
        <f>RunTime!$AW64/RunTime!L64</f>
        <v>5.0835346677504241</v>
      </c>
      <c r="M64" s="348">
        <f>RunTime!AW64/RunTime!M64</f>
        <v>3.8612348574278306</v>
      </c>
      <c r="N64" s="348">
        <f>RunTime!$AW64/RunTime!N64</f>
        <v>3.6170934376167927</v>
      </c>
      <c r="O64" s="348">
        <f>RunTime!AW64/RunTime!O64</f>
        <v>2.9156393926018156</v>
      </c>
      <c r="P64" s="348">
        <f>RunTime!AW64/RunTime!P64</f>
        <v>2.1963252091431968</v>
      </c>
      <c r="Q64" s="348">
        <f>RunTime!AW64/RunTime!Q64</f>
        <v>2.7629010000722731</v>
      </c>
      <c r="R64" s="348">
        <f>RunTime!AW64/RunTime!R64</f>
        <v>2.6352159184320598</v>
      </c>
      <c r="S64" s="348">
        <f>RunTime!AW64/RunTime!S64</f>
        <v>2.3601606837751947</v>
      </c>
      <c r="T64" s="348">
        <f>RunTime!AW64/RunTime!T64</f>
        <v>1.5812159314345158</v>
      </c>
      <c r="U64" s="348">
        <f>RunTime!AW64/RunTime!U64</f>
        <v>2.0648870301390252</v>
      </c>
      <c r="V64" s="348">
        <f>RunTime!$AW64/RunTime!V64</f>
        <v>1.8793332270247487</v>
      </c>
      <c r="W64" s="348">
        <f>RunTime!AW64/RunTime!W64</f>
        <v>1.6880095458346329</v>
      </c>
      <c r="X64" s="348">
        <f>RunTime!AW64/RunTime!X64</f>
        <v>1.1199070091813537</v>
      </c>
      <c r="Y64" s="348">
        <f>RunTime!AW64/RunTime!Y64</f>
        <v>1.4629270184478476</v>
      </c>
      <c r="Z64" s="348">
        <f>RunTime!AW64/RunTime!Z64</f>
        <v>1.3364445595664733</v>
      </c>
      <c r="AA64" s="349">
        <f>RunTime!AW64/RunTime!AA64</f>
        <v>0.467645320600033</v>
      </c>
      <c r="AB64" s="349">
        <f>RunTime!AW64/RunTime!AB64</f>
        <v>0.27780983212560095</v>
      </c>
      <c r="AC64" s="350">
        <f>RunTime!AW64/RunTime!AC64</f>
        <v>2.9984508024061647</v>
      </c>
      <c r="AD64" s="350">
        <f>RunTime!AW64/RunTime!AD64</f>
        <v>2.3361841678093049</v>
      </c>
      <c r="AE64" s="350">
        <f>RunTime!AW64/RunTime!AE64</f>
        <v>1.5618485829628705</v>
      </c>
      <c r="AF64" s="351">
        <f>RunTime!AW64/RunTime!AF64</f>
        <v>0.97784184421823361</v>
      </c>
      <c r="AG64" s="351">
        <f>RunTime!AW64/RunTime!AG64</f>
        <v>0.58485290501651299</v>
      </c>
      <c r="AH64" s="351">
        <f>RunTime!AW64/RunTime!AH64</f>
        <v>0.29220072123641294</v>
      </c>
      <c r="AI64" s="352">
        <f>RunTime!AW64/RunTime!AI64</f>
        <v>4.7079176351965026</v>
      </c>
      <c r="AJ64" s="352">
        <f>RunTime!$AW64/RunTime!AJ64</f>
        <v>4.5757744587578744</v>
      </c>
      <c r="AK64" s="352">
        <f>RunTime!AW64/RunTime!AK64</f>
        <v>3.4905365327812352</v>
      </c>
      <c r="AL64" s="352">
        <f>RunTime!AW64/RunTime!AL64</f>
        <v>2.9944829704841309</v>
      </c>
      <c r="AM64" s="352">
        <f>RunTime!AW64/RunTime!AM64</f>
        <v>1.5865876782168524</v>
      </c>
      <c r="AN64" s="352">
        <f>RunTime!AW64/RunTime!AN64</f>
        <v>3.4233872366957034</v>
      </c>
      <c r="AO64" s="352">
        <f>RunTime!AW64/RunTime!AO64</f>
        <v>3.2985575128941313</v>
      </c>
      <c r="AP64" s="352">
        <f>RunTime!AW64/RunTime!AP64</f>
        <v>2.2772296976312663</v>
      </c>
      <c r="AQ64" s="352">
        <f>RunTime!AW64/RunTime!AQ64</f>
        <v>1.1402619931606137</v>
      </c>
      <c r="AR64" s="352">
        <f>RunTime!AW64/RunTime!AR64</f>
        <v>2.4808180961288406</v>
      </c>
      <c r="AS64" s="352">
        <f>RunTime!$AW64/RunTime!AS64</f>
        <v>2.3098706928455659</v>
      </c>
      <c r="AT64" s="352">
        <f>RunTime!AW64/RunTime!AT64</f>
        <v>1.7778641606635448</v>
      </c>
      <c r="AU64" s="352">
        <f>RunTime!AW64/RunTime!AU64</f>
        <v>1.6483604977996245</v>
      </c>
      <c r="BO64" s="7" t="e">
        <f>RunTime!AW64/RunTime!BO64</f>
        <v>#DIV/0!</v>
      </c>
      <c r="BP64" s="7" t="e">
        <f>RunTime!AW64/RunTime!BP64</f>
        <v>#DIV/0!</v>
      </c>
    </row>
    <row r="65" spans="1:68">
      <c r="A65" s="14" t="s">
        <v>91</v>
      </c>
      <c r="B65" s="14" t="str">
        <f>RunTime!B65</f>
        <v>NS</v>
      </c>
      <c r="C65" s="15">
        <f>RunTime!AW65/RunTime!C65</f>
        <v>0.8687939498184859</v>
      </c>
      <c r="D65" s="15">
        <f>RunTime!AW65/RunTime!D65</f>
        <v>0.74657484293876131</v>
      </c>
      <c r="E65" s="346">
        <f>RunTime!AW65/RunTime!E65</f>
        <v>1.9200621777324791</v>
      </c>
      <c r="F65" s="347">
        <f>RunTime!AW65/RunTime!F65</f>
        <v>3.2221364007319404</v>
      </c>
      <c r="G65" s="348">
        <f>RunTime!AW65/RunTime!G65</f>
        <v>6.0105381058250362</v>
      </c>
      <c r="H65" s="348">
        <f>RunTime!$AW65/RunTime!H65</f>
        <v>6.1129352980987939</v>
      </c>
      <c r="I65" s="348">
        <f>RunTime!AW65/RunTime!I65</f>
        <v>5.0526575332493238</v>
      </c>
      <c r="J65" s="348">
        <f>RunTime!AW65/RunTime!J65</f>
        <v>3.9758161591493812</v>
      </c>
      <c r="K65" s="348">
        <f>RunTime!AW65/RunTime!K65</f>
        <v>5.2242335217028444</v>
      </c>
      <c r="L65" s="348">
        <f>RunTime!$AW65/RunTime!L65</f>
        <v>5.1572910943724848</v>
      </c>
      <c r="M65" s="348">
        <f>RunTime!AW65/RunTime!M65</f>
        <v>3.6569930846055057</v>
      </c>
      <c r="N65" s="348">
        <f>RunTime!$AW65/RunTime!N65</f>
        <v>3.4636726917581302</v>
      </c>
      <c r="O65" s="348">
        <f>RunTime!AW65/RunTime!O65</f>
        <v>2.8354179566851934</v>
      </c>
      <c r="P65" s="348">
        <f>RunTime!AW65/RunTime!P65</f>
        <v>2.1890974845911053</v>
      </c>
      <c r="Q65" s="348">
        <f>RunTime!AW65/RunTime!Q65</f>
        <v>2.9227169311035723</v>
      </c>
      <c r="R65" s="348">
        <f>RunTime!AW65/RunTime!R65</f>
        <v>2.7839128866138987</v>
      </c>
      <c r="S65" s="348">
        <f>RunTime!AW65/RunTime!S65</f>
        <v>2.4847810508433983</v>
      </c>
      <c r="T65" s="348">
        <f>RunTime!AW65/RunTime!T65</f>
        <v>1.6931032872054261</v>
      </c>
      <c r="U65" s="348">
        <f>RunTime!AW65/RunTime!U65</f>
        <v>2.1592650986600801</v>
      </c>
      <c r="V65" s="348">
        <f>RunTime!$AW65/RunTime!V65</f>
        <v>1.9773625698091328</v>
      </c>
      <c r="W65" s="348">
        <f>RunTime!AW65/RunTime!W65</f>
        <v>1.7840525589739213</v>
      </c>
      <c r="X65" s="348">
        <f>RunTime!AW65/RunTime!X65</f>
        <v>1.2032166439911596</v>
      </c>
      <c r="Y65" s="348">
        <f>RunTime!AW65/RunTime!Y65</f>
        <v>2.0412225320519877</v>
      </c>
      <c r="Z65" s="348">
        <f>RunTime!AW65/RunTime!Z65</f>
        <v>1.8671328931172622</v>
      </c>
      <c r="AA65" s="349">
        <f>RunTime!AW65/RunTime!AA65</f>
        <v>0.47939870344298025</v>
      </c>
      <c r="AB65" s="349">
        <f>RunTime!AW65/RunTime!AB65</f>
        <v>0.3136321807815689</v>
      </c>
      <c r="AC65" s="350">
        <f>RunTime!AW65/RunTime!AC65</f>
        <v>2.7231487565323698</v>
      </c>
      <c r="AD65" s="350">
        <f>RunTime!AW65/RunTime!AD65</f>
        <v>2.104040825519899</v>
      </c>
      <c r="AE65" s="350">
        <f>RunTime!AW65/RunTime!AE65</f>
        <v>1.4668085568427653</v>
      </c>
      <c r="AF65" s="351">
        <f>RunTime!AW65/RunTime!AF65</f>
        <v>0.86438478412390674</v>
      </c>
      <c r="AG65" s="351">
        <f>RunTime!AW65/RunTime!AG65</f>
        <v>0.50504844677658312</v>
      </c>
      <c r="AH65" s="351">
        <f>RunTime!AW65/RunTime!AH65</f>
        <v>0.33580840295689829</v>
      </c>
      <c r="AI65" s="352">
        <f>RunTime!AW65/RunTime!AI65</f>
        <v>4.1285425823009909</v>
      </c>
      <c r="AJ65" s="352">
        <f>RunTime!$AW65/RunTime!AJ65</f>
        <v>3.9919706203078333</v>
      </c>
      <c r="AK65" s="352">
        <f>RunTime!AW65/RunTime!AK65</f>
        <v>3.2965929181638192</v>
      </c>
      <c r="AL65" s="352">
        <f>RunTime!AW65/RunTime!AL65</f>
        <v>2.8205662320261005</v>
      </c>
      <c r="AM65" s="352">
        <f>RunTime!AW65/RunTime!AM65</f>
        <v>1.5810395406144644</v>
      </c>
      <c r="AN65" s="352">
        <f>RunTime!AW65/RunTime!AN65</f>
        <v>3.1321356310039059</v>
      </c>
      <c r="AO65" s="352">
        <f>RunTime!AW65/RunTime!AO65</f>
        <v>3.0263337507573302</v>
      </c>
      <c r="AP65" s="352">
        <f>RunTime!AW65/RunTime!AP65</f>
        <v>2.1575191265204796</v>
      </c>
      <c r="AQ65" s="352">
        <f>RunTime!AW65/RunTime!AQ65</f>
        <v>1.1830930985320751</v>
      </c>
      <c r="AR65" s="352">
        <f>RunTime!AW65/RunTime!AR65</f>
        <v>2.6227102300450809</v>
      </c>
      <c r="AS65" s="352">
        <f>RunTime!$AW65/RunTime!AS65</f>
        <v>2.4390716160861374</v>
      </c>
      <c r="AT65" s="352">
        <f>RunTime!AW65/RunTime!AT65</f>
        <v>2.5014307492728576</v>
      </c>
      <c r="AU65" s="352">
        <f>RunTime!AW65/RunTime!AU65</f>
        <v>2.325375431441886</v>
      </c>
      <c r="BO65" s="7" t="e">
        <f>RunTime!AW65/RunTime!BO65</f>
        <v>#DIV/0!</v>
      </c>
      <c r="BP65" s="7" t="e">
        <f>RunTime!AW65/RunTime!BP65</f>
        <v>#DIV/0!</v>
      </c>
    </row>
    <row r="66" spans="1:68">
      <c r="A66" s="14" t="s">
        <v>92</v>
      </c>
      <c r="B66" s="14" t="str">
        <f>RunTime!B66</f>
        <v>NS</v>
      </c>
      <c r="C66" s="15">
        <f>RunTime!AW66/RunTime!C66</f>
        <v>0.71711348162976063</v>
      </c>
      <c r="D66" s="15">
        <f>RunTime!AW66/RunTime!D66</f>
        <v>0.59752378015861718</v>
      </c>
      <c r="E66" s="346">
        <f>RunTime!AW66/RunTime!E66</f>
        <v>2.3610447887751369</v>
      </c>
      <c r="F66" s="347">
        <f>RunTime!AW66/RunTime!F66</f>
        <v>4.0182443639134782</v>
      </c>
      <c r="G66" s="348">
        <f>RunTime!AW66/RunTime!G66</f>
        <v>6.8793577170438907</v>
      </c>
      <c r="H66" s="348">
        <f>RunTime!$AW66/RunTime!H66</f>
        <v>6.7719106804567097</v>
      </c>
      <c r="I66" s="348">
        <f>RunTime!AW66/RunTime!I66</f>
        <v>6.0180176952092346</v>
      </c>
      <c r="J66" s="348">
        <f>RunTime!AW66/RunTime!J66</f>
        <v>4.9680603812564561</v>
      </c>
      <c r="K66" s="348">
        <f>RunTime!AW66/RunTime!K66</f>
        <v>5.351819349748113</v>
      </c>
      <c r="L66" s="348">
        <f>RunTime!$AW66/RunTime!L66</f>
        <v>5.0590075505184764</v>
      </c>
      <c r="M66" s="348">
        <f>RunTime!AW66/RunTime!M66</f>
        <v>4.2902709028039077</v>
      </c>
      <c r="N66" s="348">
        <f>RunTime!$AW66/RunTime!N66</f>
        <v>4.1826532338654596</v>
      </c>
      <c r="O66" s="348">
        <f>RunTime!AW66/RunTime!O66</f>
        <v>3.4646374319251652</v>
      </c>
      <c r="P66" s="348">
        <f>RunTime!AW66/RunTime!P66</f>
        <v>2.7007826442973299</v>
      </c>
      <c r="Q66" s="348">
        <f>RunTime!AW66/RunTime!Q66</f>
        <v>3.3383019389393129</v>
      </c>
      <c r="R66" s="348">
        <f>RunTime!AW66/RunTime!R66</f>
        <v>3.2180815796708981</v>
      </c>
      <c r="S66" s="348">
        <f>RunTime!AW66/RunTime!S66</f>
        <v>2.9526434606927188</v>
      </c>
      <c r="T66" s="348">
        <f>RunTime!AW66/RunTime!T66</f>
        <v>2.141277063005218</v>
      </c>
      <c r="U66" s="348">
        <f>RunTime!AW66/RunTime!U66</f>
        <v>2.464791439156476</v>
      </c>
      <c r="V66" s="348">
        <f>RunTime!$AW66/RunTime!V66</f>
        <v>2.2812281707874469</v>
      </c>
      <c r="W66" s="348">
        <f>RunTime!AW66/RunTime!W66</f>
        <v>2.0745480333214652</v>
      </c>
      <c r="X66" s="348">
        <f>RunTime!AW66/RunTime!X66</f>
        <v>1.4296358358572592</v>
      </c>
      <c r="Y66" s="348">
        <f>RunTime!AW66/RunTime!Y66</f>
        <v>1.7593531431323044</v>
      </c>
      <c r="Z66" s="348">
        <f>RunTime!AW66/RunTime!Z66</f>
        <v>1.7485723511735176</v>
      </c>
      <c r="AA66" s="349">
        <f>RunTime!AW66/RunTime!AA66</f>
        <v>0.505716990907492</v>
      </c>
      <c r="AB66" s="349">
        <f>RunTime!AW66/RunTime!AB66</f>
        <v>0.36681041212933718</v>
      </c>
      <c r="AC66" s="350">
        <f>RunTime!AW66/RunTime!AC66</f>
        <v>3.0314297059612239</v>
      </c>
      <c r="AD66" s="350">
        <f>RunTime!AW66/RunTime!AD66</f>
        <v>2.5215082949502037</v>
      </c>
      <c r="AE66" s="350">
        <f>RunTime!AW66/RunTime!AE66</f>
        <v>1.7966426932622259</v>
      </c>
      <c r="AF66" s="351">
        <f>RunTime!AW66/RunTime!AF66</f>
        <v>0.99348519674452318</v>
      </c>
      <c r="AG66" s="351">
        <f>RunTime!AW66/RunTime!AG66</f>
        <v>0.73485252917237887</v>
      </c>
      <c r="AH66" s="351">
        <f>RunTime!AW66/RunTime!AH66</f>
        <v>0.39565459470455028</v>
      </c>
      <c r="AI66" s="352">
        <f>RunTime!AW66/RunTime!AI66</f>
        <v>4.8878553069456583</v>
      </c>
      <c r="AJ66" s="352">
        <f>RunTime!$AW66/RunTime!AJ66</f>
        <v>4.7674075442453949</v>
      </c>
      <c r="AK66" s="352">
        <f>RunTime!AW66/RunTime!AK66</f>
        <v>3.9723862004961643</v>
      </c>
      <c r="AL66" s="352">
        <f>RunTime!AW66/RunTime!AL66</f>
        <v>3.4688718746967475</v>
      </c>
      <c r="AM66" s="352">
        <f>RunTime!AW66/RunTime!AM66</f>
        <v>2.0381784216475438</v>
      </c>
      <c r="AN66" s="352">
        <f>RunTime!AW66/RunTime!AN66</f>
        <v>3.5485098302774696</v>
      </c>
      <c r="AO66" s="352">
        <f>RunTime!AW66/RunTime!AO66</f>
        <v>3.5077970014745978</v>
      </c>
      <c r="AP66" s="352">
        <f>RunTime!AW66/RunTime!AP66</f>
        <v>2.7547448581098672</v>
      </c>
      <c r="AQ66" s="352">
        <f>RunTime!AW66/RunTime!AQ66</f>
        <v>1.583422673241605</v>
      </c>
      <c r="AR66" s="352">
        <f>RunTime!AW66/RunTime!AR66</f>
        <v>2.7862209580346367</v>
      </c>
      <c r="AS66" s="352">
        <f>RunTime!$AW66/RunTime!AS66</f>
        <v>2.6596002722697119</v>
      </c>
      <c r="AT66" s="352">
        <f>RunTime!AW66/RunTime!AT66</f>
        <v>2.0423533076898135</v>
      </c>
      <c r="AU66" s="352">
        <f>RunTime!AW66/RunTime!AU66</f>
        <v>1.9115242730373454</v>
      </c>
      <c r="BO66" s="7" t="e">
        <f>RunTime!AW66/RunTime!BO66</f>
        <v>#DIV/0!</v>
      </c>
      <c r="BP66" s="7" t="e">
        <f>RunTime!AW66/RunTime!BP66</f>
        <v>#DIV/0!</v>
      </c>
    </row>
    <row r="67" spans="1:68">
      <c r="A67" s="14"/>
      <c r="B67" s="14"/>
      <c r="C67" s="15"/>
      <c r="D67" s="15"/>
      <c r="E67" s="346"/>
      <c r="F67" s="347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9"/>
      <c r="AB67" s="349"/>
      <c r="AC67" s="350"/>
      <c r="AD67" s="350"/>
      <c r="AE67" s="350"/>
      <c r="AF67" s="351"/>
      <c r="AG67" s="351"/>
      <c r="AH67" s="351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  <c r="BO67" s="7"/>
    </row>
    <row r="68" spans="1:68">
      <c r="A68" s="354" t="s">
        <v>293</v>
      </c>
      <c r="B68" s="354" t="s">
        <v>16</v>
      </c>
      <c r="C68" s="355">
        <f t="shared" ref="C68:AR68" si="0">AVERAGE(C75:C78)</f>
        <v>0.81515009897558222</v>
      </c>
      <c r="D68" s="355">
        <f t="shared" si="0"/>
        <v>0.76620673103248316</v>
      </c>
      <c r="E68" s="356">
        <f t="shared" si="0"/>
        <v>2.0366687445380318</v>
      </c>
      <c r="F68" s="357">
        <f t="shared" si="0"/>
        <v>2.6990095310056539</v>
      </c>
      <c r="G68" s="358">
        <f t="shared" si="0"/>
        <v>4.4641345555830032</v>
      </c>
      <c r="H68" s="358">
        <f t="shared" si="0"/>
        <v>4.2700871083520076</v>
      </c>
      <c r="I68" s="358">
        <f t="shared" si="0"/>
        <v>3.5337794164905252</v>
      </c>
      <c r="J68" s="358">
        <f t="shared" si="0"/>
        <v>2.7538890136488674</v>
      </c>
      <c r="K68" s="358">
        <f t="shared" si="0"/>
        <v>3.8272271608327415</v>
      </c>
      <c r="L68" s="358">
        <f t="shared" si="0"/>
        <v>3.6562029710084492</v>
      </c>
      <c r="M68" s="358">
        <f t="shared" si="0"/>
        <v>3.343399942826986</v>
      </c>
      <c r="N68" s="358">
        <f t="shared" si="0"/>
        <v>3.1628720144784275</v>
      </c>
      <c r="O68" s="358">
        <f t="shared" si="0"/>
        <v>2.5992761706963057</v>
      </c>
      <c r="P68" s="358">
        <f t="shared" si="0"/>
        <v>2.0078389080365207</v>
      </c>
      <c r="Q68" s="358">
        <f t="shared" si="0"/>
        <v>2.8522909560884031</v>
      </c>
      <c r="R68" s="358">
        <f t="shared" si="0"/>
        <v>2.6975686705251398</v>
      </c>
      <c r="S68" s="358">
        <f t="shared" si="0"/>
        <v>2.4557411186337719</v>
      </c>
      <c r="T68" s="358">
        <f t="shared" si="0"/>
        <v>1.7363338285131091</v>
      </c>
      <c r="U68" s="358">
        <f t="shared" si="0"/>
        <v>2.5199564228109974</v>
      </c>
      <c r="V68" s="358">
        <f t="shared" si="0"/>
        <v>2.3284460184159799</v>
      </c>
      <c r="W68" s="358">
        <f t="shared" si="0"/>
        <v>2.1174685661267612</v>
      </c>
      <c r="X68" s="358">
        <f t="shared" si="0"/>
        <v>1.4730619748497062</v>
      </c>
      <c r="Y68" s="358">
        <f t="shared" si="0"/>
        <v>2.1907056899164195</v>
      </c>
      <c r="Z68" s="358">
        <f t="shared" si="0"/>
        <v>2.0382302782305448</v>
      </c>
      <c r="AA68" s="359">
        <f t="shared" si="0"/>
        <v>0.51564473752392193</v>
      </c>
      <c r="AB68" s="359">
        <f t="shared" si="0"/>
        <v>0.41590314085885866</v>
      </c>
      <c r="AC68" s="360">
        <f t="shared" si="0"/>
        <v>2.5439115520666444</v>
      </c>
      <c r="AD68" s="360">
        <f t="shared" si="0"/>
        <v>2.0474944044467303</v>
      </c>
      <c r="AE68" s="360">
        <f t="shared" si="0"/>
        <v>1.5289284184337162</v>
      </c>
      <c r="AF68" s="361">
        <f t="shared" si="0"/>
        <v>0.74230545446527274</v>
      </c>
      <c r="AG68" s="361">
        <f t="shared" si="0"/>
        <v>0.59942476893792573</v>
      </c>
      <c r="AH68" s="361">
        <f t="shared" si="0"/>
        <v>0.43963894707015855</v>
      </c>
      <c r="AI68" s="362">
        <f t="shared" si="0"/>
        <v>3.8043301776113507</v>
      </c>
      <c r="AJ68" s="362">
        <f t="shared" si="0"/>
        <v>3.6774966754310827</v>
      </c>
      <c r="AK68" s="362">
        <f t="shared" si="0"/>
        <v>3.0019057767001369</v>
      </c>
      <c r="AL68" s="362">
        <f t="shared" si="0"/>
        <v>2.6179412320102511</v>
      </c>
      <c r="AM68" s="362">
        <f t="shared" si="0"/>
        <v>1.4842225282479422</v>
      </c>
      <c r="AN68" s="362">
        <f t="shared" si="0"/>
        <v>3.2013050171549615</v>
      </c>
      <c r="AO68" s="362">
        <f t="shared" si="0"/>
        <v>3.0950132936805224</v>
      </c>
      <c r="AP68" s="362">
        <f t="shared" si="0"/>
        <v>2.3143657147310139</v>
      </c>
      <c r="AQ68" s="362">
        <f t="shared" si="0"/>
        <v>1.2908708872677317</v>
      </c>
      <c r="AR68" s="362">
        <f t="shared" si="0"/>
        <v>2.8668042548996984</v>
      </c>
      <c r="AS68" s="362">
        <f t="shared" ref="AS68" si="1">AVERAGE(AS75:AS78)</f>
        <v>2.7049425725387581</v>
      </c>
      <c r="AT68" s="362">
        <f>AVERAGE(AT75:AT78)</f>
        <v>2.4291610186768851</v>
      </c>
      <c r="AU68" s="362">
        <f>AVERAGE(AU75:AU78)</f>
        <v>2.3164787724163864</v>
      </c>
      <c r="BO68" s="126" t="e">
        <f>AVERAGE(BO75:BO78)</f>
        <v>#DIV/0!</v>
      </c>
      <c r="BP68" s="126" t="e">
        <f>AVERAGE(BP75:BP78)</f>
        <v>#DIV/0!</v>
      </c>
    </row>
    <row r="69" spans="1:68">
      <c r="A69" s="280" t="s">
        <v>288</v>
      </c>
      <c r="B69" s="280" t="s">
        <v>16</v>
      </c>
      <c r="C69" s="15">
        <f t="shared" ref="C69:AR69" si="2">AVERAGE(C71,C72)</f>
        <v>0.8338656225161083</v>
      </c>
      <c r="D69" s="15">
        <f t="shared" si="2"/>
        <v>0.82475882927919897</v>
      </c>
      <c r="E69" s="346">
        <f t="shared" si="2"/>
        <v>2.021516196513097</v>
      </c>
      <c r="F69" s="347">
        <f t="shared" si="2"/>
        <v>2.3856233812964649</v>
      </c>
      <c r="G69" s="348">
        <f t="shared" si="2"/>
        <v>3.7812935599505044</v>
      </c>
      <c r="H69" s="348">
        <f t="shared" si="2"/>
        <v>3.5979032587235067</v>
      </c>
      <c r="I69" s="348">
        <f t="shared" si="2"/>
        <v>2.9663060010738151</v>
      </c>
      <c r="J69" s="348">
        <f t="shared" si="2"/>
        <v>2.2990231632512996</v>
      </c>
      <c r="K69" s="348">
        <f t="shared" si="2"/>
        <v>3.4360208811308879</v>
      </c>
      <c r="L69" s="348">
        <f t="shared" si="2"/>
        <v>3.2684894418037311</v>
      </c>
      <c r="M69" s="348">
        <f t="shared" si="2"/>
        <v>3.169491555044778</v>
      </c>
      <c r="N69" s="348">
        <f t="shared" si="2"/>
        <v>2.9817509260338984</v>
      </c>
      <c r="O69" s="348">
        <f t="shared" si="2"/>
        <v>2.4461155814898978</v>
      </c>
      <c r="P69" s="348">
        <f t="shared" si="2"/>
        <v>1.8862235032453736</v>
      </c>
      <c r="Q69" s="348">
        <f t="shared" si="2"/>
        <v>2.8994819382997239</v>
      </c>
      <c r="R69" s="348">
        <f t="shared" si="2"/>
        <v>2.7215934955387047</v>
      </c>
      <c r="S69" s="348">
        <f t="shared" si="2"/>
        <v>2.47644300740511</v>
      </c>
      <c r="T69" s="348">
        <f t="shared" si="2"/>
        <v>1.7372808312602919</v>
      </c>
      <c r="U69" s="348">
        <f t="shared" si="2"/>
        <v>2.6616856807447533</v>
      </c>
      <c r="V69" s="348">
        <f t="shared" si="2"/>
        <v>2.4559707618066549</v>
      </c>
      <c r="W69" s="348">
        <f t="shared" si="2"/>
        <v>2.2319378956384304</v>
      </c>
      <c r="X69" s="348">
        <f t="shared" si="2"/>
        <v>1.5440189255099135</v>
      </c>
      <c r="Y69" s="348">
        <f t="shared" si="2"/>
        <v>2.4620136907526815</v>
      </c>
      <c r="Z69" s="348">
        <f t="shared" si="2"/>
        <v>2.2818181087801803</v>
      </c>
      <c r="AA69" s="349">
        <f t="shared" si="2"/>
        <v>0.5143297439068335</v>
      </c>
      <c r="AB69" s="349">
        <f t="shared" si="2"/>
        <v>0.44620442717172759</v>
      </c>
      <c r="AC69" s="350">
        <f t="shared" si="2"/>
        <v>2.5207575109175533</v>
      </c>
      <c r="AD69" s="350">
        <f t="shared" si="2"/>
        <v>2.0394672437768122</v>
      </c>
      <c r="AE69" s="350">
        <f t="shared" si="2"/>
        <v>1.4966950281391971</v>
      </c>
      <c r="AF69" s="351">
        <f t="shared" si="2"/>
        <v>0.6610514205153124</v>
      </c>
      <c r="AG69" s="351">
        <f t="shared" si="2"/>
        <v>0.584487821894766</v>
      </c>
      <c r="AH69" s="351">
        <f t="shared" si="2"/>
        <v>0.4734452610251465</v>
      </c>
      <c r="AI69" s="352">
        <f t="shared" si="2"/>
        <v>3.5302185193285753</v>
      </c>
      <c r="AJ69" s="352">
        <f t="shared" si="2"/>
        <v>3.4061664703198913</v>
      </c>
      <c r="AK69" s="352">
        <f t="shared" si="2"/>
        <v>2.7796749064614916</v>
      </c>
      <c r="AL69" s="352">
        <f t="shared" si="2"/>
        <v>2.4276209408343448</v>
      </c>
      <c r="AM69" s="352">
        <f t="shared" si="2"/>
        <v>1.3731751330044586</v>
      </c>
      <c r="AN69" s="352">
        <f t="shared" si="2"/>
        <v>3.2087575830187842</v>
      </c>
      <c r="AO69" s="352">
        <f t="shared" si="2"/>
        <v>3.0871056211683188</v>
      </c>
      <c r="AP69" s="352">
        <f t="shared" si="2"/>
        <v>2.3050266887258988</v>
      </c>
      <c r="AQ69" s="352">
        <f t="shared" si="2"/>
        <v>1.2710595202948138</v>
      </c>
      <c r="AR69" s="352">
        <f t="shared" si="2"/>
        <v>2.9914802415309332</v>
      </c>
      <c r="AS69" s="352">
        <f t="shared" ref="AS69" si="3">AVERAGE(AS71,AS72)</f>
        <v>2.8216531242907288</v>
      </c>
      <c r="AT69" s="352">
        <f>AVERAGE(AT71,AT72)</f>
        <v>2.6914051914808024</v>
      </c>
      <c r="AU69" s="352">
        <f>AVERAGE(AU71,AU72)</f>
        <v>2.5750283108954881</v>
      </c>
      <c r="BO69" s="87" t="e">
        <f>AVERAGE(BO71,BO72)</f>
        <v>#DIV/0!</v>
      </c>
      <c r="BP69" s="87" t="e">
        <f>AVERAGE(BP71,BP72)</f>
        <v>#DIV/0!</v>
      </c>
    </row>
    <row r="70" spans="1:68">
      <c r="A70" s="280" t="s">
        <v>88</v>
      </c>
      <c r="B70" s="280" t="s">
        <v>16</v>
      </c>
      <c r="C70" s="15">
        <f t="shared" ref="C70:AR70" si="4">AVERAGE(C6:C66)</f>
        <v>0.84504288553496121</v>
      </c>
      <c r="D70" s="15">
        <f t="shared" si="4"/>
        <v>0.82721354351757359</v>
      </c>
      <c r="E70" s="346">
        <f t="shared" si="4"/>
        <v>2.0274342642817715</v>
      </c>
      <c r="F70" s="347">
        <f t="shared" si="4"/>
        <v>2.4138893468824567</v>
      </c>
      <c r="G70" s="348">
        <f t="shared" si="4"/>
        <v>3.8404133826147033</v>
      </c>
      <c r="H70" s="348">
        <f t="shared" si="4"/>
        <v>3.6561057012146625</v>
      </c>
      <c r="I70" s="348">
        <f t="shared" si="4"/>
        <v>3.0167993336150367</v>
      </c>
      <c r="J70" s="348">
        <f t="shared" si="4"/>
        <v>2.34011523691726</v>
      </c>
      <c r="K70" s="348">
        <f t="shared" si="4"/>
        <v>3.4768801464252501</v>
      </c>
      <c r="L70" s="348">
        <f t="shared" si="4"/>
        <v>3.3095919956632858</v>
      </c>
      <c r="M70" s="348">
        <f t="shared" si="4"/>
        <v>3.1997821921500029</v>
      </c>
      <c r="N70" s="348">
        <f t="shared" si="4"/>
        <v>3.0104538229499362</v>
      </c>
      <c r="O70" s="348">
        <f t="shared" si="4"/>
        <v>2.4712962005597587</v>
      </c>
      <c r="P70" s="348">
        <f t="shared" si="4"/>
        <v>1.9080350291657624</v>
      </c>
      <c r="Q70" s="348">
        <f t="shared" si="4"/>
        <v>2.9337344015088855</v>
      </c>
      <c r="R70" s="348">
        <f t="shared" si="4"/>
        <v>2.7522625063176918</v>
      </c>
      <c r="S70" s="348">
        <f t="shared" si="4"/>
        <v>2.5065505806534079</v>
      </c>
      <c r="T70" s="348">
        <f t="shared" si="4"/>
        <v>1.7585136860297566</v>
      </c>
      <c r="U70" s="348">
        <f t="shared" si="4"/>
        <v>2.7086258523809477</v>
      </c>
      <c r="V70" s="348">
        <f t="shared" si="4"/>
        <v>2.5011773383849443</v>
      </c>
      <c r="W70" s="348">
        <f t="shared" si="4"/>
        <v>2.2727984401678594</v>
      </c>
      <c r="X70" s="348">
        <f t="shared" si="4"/>
        <v>1.5762088269840326</v>
      </c>
      <c r="Y70" s="348">
        <f t="shared" si="4"/>
        <v>2.5181040556490539</v>
      </c>
      <c r="Z70" s="348">
        <f t="shared" si="4"/>
        <v>2.3382900886070219</v>
      </c>
      <c r="AA70" s="349">
        <f t="shared" si="4"/>
        <v>0.51050521567079377</v>
      </c>
      <c r="AB70" s="349">
        <f t="shared" si="4"/>
        <v>0.44483216930389274</v>
      </c>
      <c r="AC70" s="350">
        <f t="shared" si="4"/>
        <v>2.5311164761001081</v>
      </c>
      <c r="AD70" s="350">
        <f t="shared" si="4"/>
        <v>2.0588180393930453</v>
      </c>
      <c r="AE70" s="350">
        <f t="shared" si="4"/>
        <v>1.5058080664541045</v>
      </c>
      <c r="AF70" s="351">
        <f t="shared" si="4"/>
        <v>0.65926119019244167</v>
      </c>
      <c r="AG70" s="351">
        <f t="shared" si="4"/>
        <v>0.57677673718685152</v>
      </c>
      <c r="AH70" s="351">
        <f t="shared" si="4"/>
        <v>0.4723817525764083</v>
      </c>
      <c r="AI70" s="352">
        <f t="shared" si="4"/>
        <v>3.5578539259588271</v>
      </c>
      <c r="AJ70" s="352">
        <f t="shared" si="4"/>
        <v>3.4298489186127781</v>
      </c>
      <c r="AK70" s="352">
        <f t="shared" si="4"/>
        <v>2.8011504304716563</v>
      </c>
      <c r="AL70" s="352">
        <f t="shared" si="4"/>
        <v>2.4459313318605278</v>
      </c>
      <c r="AM70" s="352">
        <f t="shared" si="4"/>
        <v>1.3923410385632822</v>
      </c>
      <c r="AN70" s="352">
        <f t="shared" si="4"/>
        <v>3.2332285398211074</v>
      </c>
      <c r="AO70" s="352">
        <f t="shared" si="4"/>
        <v>3.1084531703813489</v>
      </c>
      <c r="AP70" s="352">
        <f t="shared" si="4"/>
        <v>2.328610625491776</v>
      </c>
      <c r="AQ70" s="352">
        <f t="shared" si="4"/>
        <v>1.2858636548354614</v>
      </c>
      <c r="AR70" s="352">
        <f t="shared" si="4"/>
        <v>3.0272524572589732</v>
      </c>
      <c r="AS70" s="352">
        <f t="shared" ref="AS70" si="5">AVERAGE(AS6:AS66)</f>
        <v>2.8568545414251911</v>
      </c>
      <c r="AT70" s="352">
        <f>AVERAGE(AT6:AT66)</f>
        <v>2.7538564425820016</v>
      </c>
      <c r="AU70" s="352">
        <f>AVERAGE(AU6:AU66)</f>
        <v>2.6299927653155861</v>
      </c>
      <c r="BO70" s="87" t="e">
        <f>AVERAGE(BO6:BO66)</f>
        <v>#DIV/0!</v>
      </c>
      <c r="BP70" s="87" t="e">
        <f>AVERAGE(BP6:BP66)</f>
        <v>#DIV/0!</v>
      </c>
    </row>
    <row r="71" spans="1:68">
      <c r="A71" s="315" t="s">
        <v>264</v>
      </c>
      <c r="B71" s="280" t="s">
        <v>16</v>
      </c>
      <c r="C71" s="15">
        <f t="array" ref="C71">AVERAGE(IF($B6:$B66="JS",C6:C66),IF($B6:$B66="JN",C6:C66))</f>
        <v>0.78841141957277316</v>
      </c>
      <c r="D71" s="15">
        <f t="array" ref="D71">AVERAGE(IF($B6:$B66="JS",D6:D66),IF($B6:$B66="JN",D6:D66))</f>
        <v>0.81477632470980854</v>
      </c>
      <c r="E71" s="346">
        <f t="array" ref="E71">AVERAGE(IF($B6:$B66="JS",E6:E66),IF($B6:$B66="JN",E6:E66))</f>
        <v>1.9974493875871548</v>
      </c>
      <c r="F71" s="347">
        <f t="array" ref="F71">AVERAGE(IF($B6:$B66="JS",F6:F66),IF($B6:$B66="JN",F6:F66))</f>
        <v>2.2706751212467644</v>
      </c>
      <c r="G71" s="348">
        <f t="array" ref="G71">AVERAGE(IF($B6:$B66="JS",G6:G66),IF($B6:$B66="JN",G6:G66))</f>
        <v>3.540872947782761</v>
      </c>
      <c r="H71" s="348">
        <f t="array" ref="H71">AVERAGE(IF($B6:$B66="JS",H6:H66),IF($B6:$B66="JN",H6:H66))</f>
        <v>3.3612133259261476</v>
      </c>
      <c r="I71" s="348">
        <f t="array" ref="I71">AVERAGE(IF($B6:$B66="JS",I6:I66),IF($B6:$B66="JN",I6:I66))</f>
        <v>2.7609664487395129</v>
      </c>
      <c r="J71" s="348">
        <f t="array" ref="J71">AVERAGE(IF($B6:$B66="JS",J6:J66),IF($B6:$B66="JN",J6:J66))</f>
        <v>2.1319153970097262</v>
      </c>
      <c r="K71" s="348">
        <f t="array" ref="K71">AVERAGE(IF($B6:$B66="JS",K6:K66),IF($B6:$B66="JN",K6:K66))</f>
        <v>3.2698598689338163</v>
      </c>
      <c r="L71" s="348">
        <f t="array" ref="L71">AVERAGE(IF($B6:$B66="JS",L6:L66),IF($B6:$B66="JN",L6:L66))</f>
        <v>3.1013390561082086</v>
      </c>
      <c r="M71" s="348">
        <f t="array" ref="M71">AVERAGE(IF($B6:$B66="JS",M6:M66),IF($B6:$B66="JN",M6:M66))</f>
        <v>3.04630963081686</v>
      </c>
      <c r="N71" s="348">
        <f t="array" ref="N71">AVERAGE(IF($B6:$B66="JS",N6:N66),IF($B6:$B66="JN",N6:N66))</f>
        <v>2.8650258119086827</v>
      </c>
      <c r="O71" s="348">
        <f t="array" ref="O71">AVERAGE(IF($B6:$B66="JS",O6:O66),IF($B6:$B66="JN",O6:O66))</f>
        <v>2.343714397272465</v>
      </c>
      <c r="P71" s="348">
        <f t="array" ref="P71">AVERAGE(IF($B6:$B66="JS",P6:P66),IF($B6:$B66="JN",P6:P66))</f>
        <v>1.7975232978357929</v>
      </c>
      <c r="Q71" s="348">
        <f t="array" ref="Q71">AVERAGE(IF($B6:$B66="JS",Q6:Q66),IF($B6:$B66="JN",Q6:Q66))</f>
        <v>2.7601885879157924</v>
      </c>
      <c r="R71" s="348">
        <f t="array" ref="R71">AVERAGE(IF($B6:$B66="JS",R6:R66),IF($B6:$B66="JN",R6:R66))</f>
        <v>2.5968728517041568</v>
      </c>
      <c r="S71" s="348">
        <f t="array" ref="S71">AVERAGE(IF($B6:$B66="JS",S6:S66),IF($B6:$B66="JN",S6:S66))</f>
        <v>2.3540055428620401</v>
      </c>
      <c r="T71" s="348">
        <f t="array" ref="T71">AVERAGE(IF($B6:$B66="JS",T6:T66),IF($B6:$B66="JN",T6:T66))</f>
        <v>1.6509338885311358</v>
      </c>
      <c r="U71" s="348">
        <f t="array" ref="U71">AVERAGE(IF($B6:$B66="JS",U6:U66),IF($B6:$B66="JN",U6:U66))</f>
        <v>2.4707956494242316</v>
      </c>
      <c r="V71" s="348">
        <f t="array" ref="V71">AVERAGE(IF($B6:$B66="JS",V6:V66),IF($B6:$B66="JN",V6:V66))</f>
        <v>2.2721306837216098</v>
      </c>
      <c r="W71" s="348">
        <f t="array" ref="W71">AVERAGE(IF($B6:$B66="JS",W6:W66),IF($B6:$B66="JN",W6:W66))</f>
        <v>2.065771681218751</v>
      </c>
      <c r="X71" s="348">
        <f t="array" ref="X71">AVERAGE(IF($B6:$B66="JS",X6:X66),IF($B6:$B66="JN",X6:X66))</f>
        <v>1.4131133261818276</v>
      </c>
      <c r="Y71" s="348">
        <f t="array" ref="Y71">AVERAGE(IF($B6:$B66="JS",Y6:Y66),IF($B6:$B66="JN",Y6:Y66))</f>
        <v>2.2339128735074376</v>
      </c>
      <c r="Z71" s="348">
        <f t="array" ref="Z71">AVERAGE(IF($B6:$B66="JS",Z6:Z66),IF($B6:$B66="JN",Z6:Z66))</f>
        <v>2.0521653908176893</v>
      </c>
      <c r="AA71" s="349">
        <f t="array" ref="AA71">AVERAGE(IF($B6:$B66="JS",AA6:AA66),IF($B6:$B66="JN",AA6:AA66))</f>
        <v>0.52988282540006226</v>
      </c>
      <c r="AB71" s="349">
        <f t="array" ref="AB71">AVERAGE(IF($B6:$B66="JS",AB6:AB66),IF($B6:$B66="JN",AB6:AB66))</f>
        <v>0.4517849425009231</v>
      </c>
      <c r="AC71" s="350">
        <f t="array" ref="AC71">AVERAGE(IF($B6:$B66="JS",AC6:AC66),IF($B6:$B66="JN",AC6:AC66))</f>
        <v>2.4786310525084985</v>
      </c>
      <c r="AD71" s="350">
        <f t="array" ref="AD71">AVERAGE(IF($B6:$B66="JS",AD6:AD66),IF($B6:$B66="JN",AD6:AD66))</f>
        <v>1.960774008270797</v>
      </c>
      <c r="AE71" s="350">
        <f t="array" ref="AE71">AVERAGE(IF($B6:$B66="JS",AE6:AE66),IF($B6:$B66="JN",AE6:AE66))</f>
        <v>1.4596353389919041</v>
      </c>
      <c r="AF71" s="351">
        <f t="array" ref="AF71">AVERAGE(IF($B6:$B66="JS",AF6:AF66),IF($B6:$B66="JN",AF6:AF66))</f>
        <v>0.6683316904949852</v>
      </c>
      <c r="AG71" s="351">
        <f t="array" ref="AG71">AVERAGE(IF($B6:$B66="JS",AG6:AG66),IF($B6:$B66="JN",AG6:AG66))</f>
        <v>0.61584623304028496</v>
      </c>
      <c r="AH71" s="351">
        <f t="array" ref="AH71">AVERAGE(IF($B6:$B66="JS",AH6:AH66),IF($B6:$B66="JN",AH6:AH66))</f>
        <v>0.47777019538334853</v>
      </c>
      <c r="AI71" s="352">
        <f t="array" ref="AI71">AVERAGE(IF($B6:$B66="JS",AI6:AI66),IF($B6:$B66="JN",AI6:AI66))</f>
        <v>3.4178345323655499</v>
      </c>
      <c r="AJ71" s="352">
        <f t="array" ref="AJ71">AVERAGE(IF($B6:$B66="JS",AJ6:AJ66),IF($B6:$B66="JN",AJ6:AJ66))</f>
        <v>3.3098578472621494</v>
      </c>
      <c r="AK71" s="352">
        <f t="array" ref="AK71">AVERAGE(IF($B6:$B66="JS",AK6:AK66),IF($B6:$B66="JN",AK6:AK66))</f>
        <v>2.6923411088201559</v>
      </c>
      <c r="AL71" s="352">
        <f t="array" ref="AL71">AVERAGE(IF($B6:$B66="JS",AL6:AL66),IF($B6:$B66="JN",AL6:AL66))</f>
        <v>2.3531586839945375</v>
      </c>
      <c r="AM71" s="352">
        <f t="array" ref="AM71">AVERAGE(IF($B6:$B66="JS",AM6:AM66),IF($B6:$B66="JN",AM6:AM66))</f>
        <v>1.2952337837319094</v>
      </c>
      <c r="AN71" s="352">
        <f t="array" ref="AN71">AVERAGE(IF($B6:$B66="JS",AN6:AN66),IF($B6:$B66="JN",AN6:AN66))</f>
        <v>3.1092423586893427</v>
      </c>
      <c r="AO71" s="352">
        <f t="array" ref="AO71">AVERAGE(IF($B6:$B66="JS",AO6:AO66),IF($B6:$B66="JN",AO6:AO66))</f>
        <v>3.0002922543686581</v>
      </c>
      <c r="AP71" s="352">
        <f t="array" ref="AP71">AVERAGE(IF($B6:$B66="JS",AP6:AP66),IF($B6:$B66="JN",AP6:AP66))</f>
        <v>2.2091186792113278</v>
      </c>
      <c r="AQ71" s="352">
        <f t="array" ref="AQ71">AVERAGE(IF($B6:$B66="JS",AQ6:AQ66),IF($B6:$B66="JN",AQ6:AQ66))</f>
        <v>1.2108560398295141</v>
      </c>
      <c r="AR71" s="352">
        <f t="array" ref="AR71">AVERAGE(IF($B6:$B66="JS",AR6:AR66),IF($B6:$B66="JN",AR6:AR66))</f>
        <v>2.8460065642369061</v>
      </c>
      <c r="AS71" s="352">
        <f t="array" ref="AS71">AVERAGE(IF($B6:$B66="JS",AS6:AS66),IF($B6:$B66="JN",AS6:AS66))</f>
        <v>2.6785006946105754</v>
      </c>
      <c r="AT71" s="352">
        <f t="array" ref="AT71">AVERAGE(IF($B6:$B66="JS",AT6:AT66),IF($B6:$B66="JN",AT6:AT66))</f>
        <v>2.4374367703359239</v>
      </c>
      <c r="AU71" s="352">
        <f t="array" ref="AU71">AVERAGE(IF($B6:$B66="JS",AU6:AU66),IF($B6:$B66="JN",AU6:AU66))</f>
        <v>2.3515061962537565</v>
      </c>
      <c r="BO71" s="87" t="e">
        <f t="array" ref="BO71">AVERAGE(IF($B6:$B66="JS",BO6:BO66),IF($B6:$B66="JN",BO6:BO66))</f>
        <v>#DIV/0!</v>
      </c>
      <c r="BP71" s="87" t="e">
        <f t="array" ref="BP71">AVERAGE(IF($B6:$B66="JS",BP6:BP66),IF($B6:$B66="JN",BP6:BP66))</f>
        <v>#DIV/0!</v>
      </c>
    </row>
    <row r="72" spans="1:68">
      <c r="A72" s="315" t="s">
        <v>265</v>
      </c>
      <c r="B72" s="280" t="s">
        <v>16</v>
      </c>
      <c r="C72" s="15">
        <f t="array" ref="C72">AVERAGE(IF($B6:$B66="NN",C6:C66),IF($B6:$B66="NS",C6:C66))</f>
        <v>0.87931982545944332</v>
      </c>
      <c r="D72" s="15">
        <f t="array" ref="D72">AVERAGE(IF($B6:$B66="NN",D6:D66),IF($B6:$B66="NS",D6:D66))</f>
        <v>0.8347413338485894</v>
      </c>
      <c r="E72" s="346">
        <f t="array" ref="E72">AVERAGE(IF($B6:$B66="NN",E6:E66),IF($B6:$B66="NS",E6:E66))</f>
        <v>2.0455830054390391</v>
      </c>
      <c r="F72" s="347">
        <f t="array" ref="F72">AVERAGE(IF($B6:$B66="NN",F6:F66),IF($B6:$B66="NS",F6:F66))</f>
        <v>2.5005716413461654</v>
      </c>
      <c r="G72" s="348">
        <f t="array" ref="G72">AVERAGE(IF($B6:$B66="NN",G6:G66),IF($B6:$B66="NS",G6:G66))</f>
        <v>4.0217141721182479</v>
      </c>
      <c r="H72" s="348">
        <f t="array" ref="H72">AVERAGE(IF($B6:$B66="NN",H6:H66),IF($B6:$B66="NS",H6:H66))</f>
        <v>3.8345931915208658</v>
      </c>
      <c r="I72" s="348">
        <f t="array" ref="I72">AVERAGE(IF($B6:$B66="NN",I6:I66),IF($B6:$B66="NS",I6:I66))</f>
        <v>3.1716455534081178</v>
      </c>
      <c r="J72" s="348">
        <f t="array" ref="J72">AVERAGE(IF($B6:$B66="NN",J6:J66),IF($B6:$B66="NS",J6:J66))</f>
        <v>2.4661309294928726</v>
      </c>
      <c r="K72" s="348">
        <f t="array" ref="K72">AVERAGE(IF($B6:$B66="NN",K6:K66),IF($B6:$B66="NS",K6:K66))</f>
        <v>3.6021818933279595</v>
      </c>
      <c r="L72" s="348">
        <f t="array" ref="L72">AVERAGE(IF($B6:$B66="NN",L6:L66),IF($B6:$B66="NS",L6:L66))</f>
        <v>3.4356398274992541</v>
      </c>
      <c r="M72" s="348">
        <f t="array" ref="M72">AVERAGE(IF($B6:$B66="NN",M6:M66),IF($B6:$B66="NS",M6:M66))</f>
        <v>3.2926734792726959</v>
      </c>
      <c r="N72" s="348">
        <f t="array" ref="N72">AVERAGE(IF($B6:$B66="NN",N6:N66),IF($B6:$B66="NS",N6:N66))</f>
        <v>3.0984760401591145</v>
      </c>
      <c r="O72" s="348">
        <f t="array" ref="O72">AVERAGE(IF($B6:$B66="NN",O6:O66),IF($B6:$B66="NS",O6:O66))</f>
        <v>2.5485167657073307</v>
      </c>
      <c r="P72" s="348">
        <f t="array" ref="P72">AVERAGE(IF($B6:$B66="NN",P6:P66),IF($B6:$B66="NS",P6:P66))</f>
        <v>1.9749237086549545</v>
      </c>
      <c r="Q72" s="348">
        <f t="array" ref="Q72">AVERAGE(IF($B6:$B66="NN",Q6:Q66),IF($B6:$B66="NS",Q6:Q66))</f>
        <v>3.0387752886836554</v>
      </c>
      <c r="R72" s="348">
        <f t="array" ref="R72">AVERAGE(IF($B6:$B66="NN",R6:R66),IF($B6:$B66="NS",R6:R66))</f>
        <v>2.8463141393732521</v>
      </c>
      <c r="S72" s="348">
        <f t="array" ref="S72">AVERAGE(IF($B6:$B66="NN",S6:S66),IF($B6:$B66="NS",S6:S66))</f>
        <v>2.5988804719481799</v>
      </c>
      <c r="T72" s="348">
        <f t="array" ref="T72">AVERAGE(IF($B6:$B66="NN",T6:T66),IF($B6:$B66="NS",T6:T66))</f>
        <v>1.8236277739894482</v>
      </c>
      <c r="U72" s="348">
        <f t="array" ref="U72">AVERAGE(IF($B6:$B66="NN",U6:U66),IF($B6:$B66="NS",U6:U66))</f>
        <v>2.8525757120652755</v>
      </c>
      <c r="V72" s="348">
        <f t="array" ref="V72">AVERAGE(IF($B6:$B66="NN",V6:V66),IF($B6:$B66="NS",V6:V66))</f>
        <v>2.6398108398917004</v>
      </c>
      <c r="W72" s="348">
        <f t="array" ref="W72">AVERAGE(IF($B6:$B66="NN",W6:W66),IF($B6:$B66="NS",W6:W66))</f>
        <v>2.3981041100581093</v>
      </c>
      <c r="X72" s="348">
        <f t="array" ref="X72">AVERAGE(IF($B6:$B66="NN",X6:X66),IF($B6:$B66="NS",X6:X66))</f>
        <v>1.6749245248379996</v>
      </c>
      <c r="Y72" s="348">
        <f t="array" ref="Y72">AVERAGE(IF($B6:$B66="NN",Y6:Y66),IF($B6:$B66="NS",Y6:Y66))</f>
        <v>2.690114507997925</v>
      </c>
      <c r="Z72" s="348">
        <f t="array" ref="Z72">AVERAGE(IF($B6:$B66="NN",Z6:Z66),IF($B6:$B66="NS",Z6:Z66))</f>
        <v>2.5114708267426713</v>
      </c>
      <c r="AA72" s="349">
        <f t="array" ref="AA72">AVERAGE(IF($B6:$B66="NN",AA6:AA66),IF($B6:$B66="NS",AA6:AA66))</f>
        <v>0.49877666241360469</v>
      </c>
      <c r="AB72" s="349">
        <f t="array" ref="AB72">AVERAGE(IF($B6:$B66="NN",AB6:AB66),IF($B6:$B66="NS",AB6:AB66))</f>
        <v>0.44062391184253213</v>
      </c>
      <c r="AC72" s="350">
        <f t="array" ref="AC72">AVERAGE(IF($B6:$B66="NN",AC6:AC66),IF($B6:$B66="NS",AC6:AC66))</f>
        <v>2.5628839693266081</v>
      </c>
      <c r="AD72" s="350">
        <f t="array" ref="AD72">AVERAGE(IF($B6:$B66="NN",AD6:AD66),IF($B6:$B66="NS",AD6:AD66))</f>
        <v>2.1181604792828272</v>
      </c>
      <c r="AE72" s="350">
        <f t="array" ref="AE72">AVERAGE(IF($B6:$B66="NN",AE6:AE66),IF($B6:$B66="NS",AE6:AE66))</f>
        <v>1.5337547172864903</v>
      </c>
      <c r="AF72" s="351">
        <f t="array" ref="AF72">AVERAGE(IF($B6:$B66="NN",AF6:AF66),IF($B6:$B66="NS",AF6:AF66))</f>
        <v>0.6537711505356395</v>
      </c>
      <c r="AG72" s="351">
        <f t="array" ref="AG72">AVERAGE(IF($B6:$B66="NN",AG6:AG66),IF($B6:$B66="NS",AG6:AG66))</f>
        <v>0.55312941074924715</v>
      </c>
      <c r="AH72" s="351">
        <f t="array" ref="AH72">AVERAGE(IF($B6:$B66="NN",AH6:AH66),IF($B6:$B66="NS",AH6:AH66))</f>
        <v>0.46912032666694448</v>
      </c>
      <c r="AI72" s="352">
        <f t="array" ref="AI72">AVERAGE(IF($B6:$B66="NN",AI6:AI66),IF($B6:$B66="NS",AI6:AI66))</f>
        <v>3.6426025062916012</v>
      </c>
      <c r="AJ72" s="352">
        <f t="array" ref="AJ72">AVERAGE(IF($B6:$B66="NN",AJ6:AJ66),IF($B6:$B66="NS",AJ6:AJ66))</f>
        <v>3.5024750933776327</v>
      </c>
      <c r="AK72" s="352">
        <f t="array" ref="AK72">AVERAGE(IF($B6:$B66="NN",AK6:AK66),IF($B6:$B66="NS",AK6:AK66))</f>
        <v>2.8670087041028269</v>
      </c>
      <c r="AL72" s="352">
        <f t="array" ref="AL72">AVERAGE(IF($B6:$B66="NN",AL6:AL66),IF($B6:$B66="NS",AL6:AL66))</f>
        <v>2.502083197674152</v>
      </c>
      <c r="AM72" s="352">
        <f t="array" ref="AM72">AVERAGE(IF($B6:$B66="NN",AM6:AM66),IF($B6:$B66="NS",AM6:AM66))</f>
        <v>1.4511164822770077</v>
      </c>
      <c r="AN72" s="352">
        <f t="array" ref="AN72">AVERAGE(IF($B6:$B66="NN",AN6:AN66),IF($B6:$B66="NS",AN6:AN66))</f>
        <v>3.3082728073482257</v>
      </c>
      <c r="AO72" s="352">
        <f t="array" ref="AO72">AVERAGE(IF($B6:$B66="NN",AO6:AO66),IF($B6:$B66="NS",AO6:AO66))</f>
        <v>3.173918987967979</v>
      </c>
      <c r="AP72" s="352">
        <f t="array" ref="AP72">AVERAGE(IF($B6:$B66="NN",AP6:AP66),IF($B6:$B66="NS",AP6:AP66))</f>
        <v>2.4009346982404698</v>
      </c>
      <c r="AQ72" s="352">
        <f t="array" ref="AQ72">AVERAGE(IF($B6:$B66="NN",AQ6:AQ66),IF($B6:$B66="NS",AQ6:AQ66))</f>
        <v>1.3312630007601136</v>
      </c>
      <c r="AR72" s="352">
        <f t="array" ref="AR72">AVERAGE(IF($B6:$B66="NN",AR6:AR66),IF($B6:$B66="NS",AR6:AR66))</f>
        <v>3.1369539188249602</v>
      </c>
      <c r="AS72" s="352">
        <f t="array" ref="AS72">AVERAGE(IF($B6:$B66="NN",AS6:AS66),IF($B6:$B66="NS",AS6:AS66))</f>
        <v>2.9648055539708822</v>
      </c>
      <c r="AT72" s="352">
        <f t="array" ref="AT72">AVERAGE(IF($B6:$B66="NN",AT6:AT66),IF($B6:$B66="NS",AT6:AT66))</f>
        <v>2.9453736126256809</v>
      </c>
      <c r="AU72" s="352">
        <f t="array" ref="AU72">AVERAGE(IF($B6:$B66="NN",AU6:AU66),IF($B6:$B66="NS",AU6:AU66))</f>
        <v>2.7985504255372198</v>
      </c>
      <c r="BO72" s="87" t="e">
        <f t="array" ref="BO72">AVERAGE(IF($B6:$B66="NN",BO6:BO66),IF($B6:$B66="NS",BO6:BO66))</f>
        <v>#DIV/0!</v>
      </c>
      <c r="BP72" s="87" t="e">
        <f t="array" ref="BP72">AVERAGE(IF($B6:$B66="NN",BP6:BP66),IF($B6:$B66="NS",BP6:BP66))</f>
        <v>#DIV/0!</v>
      </c>
    </row>
    <row r="73" spans="1:68">
      <c r="A73" s="315" t="s">
        <v>377</v>
      </c>
      <c r="B73" s="280" t="s">
        <v>16</v>
      </c>
      <c r="C73" s="15">
        <f t="array" ref="C73">AVERAGE(IF($B6:$B66="JS",C6:C66),IF($B6:$B66="NS",C6:C66))</f>
        <v>0.78167362990193034</v>
      </c>
      <c r="D73" s="15">
        <f t="array" ref="D73">AVERAGE(IF($B6:$B66="JS",D6:D66),IF($B6:$B66="NS",D6:D66))</f>
        <v>0.63260419865246564</v>
      </c>
      <c r="E73" s="346">
        <f t="array" ref="E73">AVERAGE(IF($B6:$B66="JS",E6:E66),IF($B6:$B66="NS",E6:E66))</f>
        <v>2.0792995806245633</v>
      </c>
      <c r="F73" s="347">
        <f t="array" ref="F73">AVERAGE(IF($B6:$B66="JS",F6:F66),IF($B6:$B66="NS",F6:F66))</f>
        <v>3.4542418191401918</v>
      </c>
      <c r="G73" s="348">
        <f t="array" ref="G73">AVERAGE(IF($B6:$B66="JS",G6:G66),IF($B6:$B66="NS",G6:G66))</f>
        <v>6.0155683752928253</v>
      </c>
      <c r="H73" s="348">
        <f t="array" ref="H73">AVERAGE(IF($B6:$B66="JS",H6:H66),IF($B6:$B66="NS",H6:H66))</f>
        <v>5.8168707140874512</v>
      </c>
      <c r="I73" s="348">
        <f t="array" ref="I73">AVERAGE(IF($B6:$B66="JS",I6:I66),IF($B6:$B66="NS",I6:I66))</f>
        <v>4.8248170004680446</v>
      </c>
      <c r="J73" s="348">
        <f t="array" ref="J73">AVERAGE(IF($B6:$B66="JS",J6:J66),IF($B6:$B66="NS",J6:J66))</f>
        <v>3.7831028742730832</v>
      </c>
      <c r="K73" s="348">
        <f t="array" ref="K73">AVERAGE(IF($B6:$B66="JS",K6:K66),IF($B6:$B66="NS",K6:K66))</f>
        <v>4.7425374771462456</v>
      </c>
      <c r="L73" s="348">
        <f t="array" ref="L73">AVERAGE(IF($B6:$B66="JS",L6:L66),IF($B6:$B66="NS",L6:L66))</f>
        <v>4.5605679084332422</v>
      </c>
      <c r="M73" s="348">
        <f t="array" ref="M73">AVERAGE(IF($B6:$B66="JS",M6:M66),IF($B6:$B66="NS",M6:M66))</f>
        <v>3.7102447864877908</v>
      </c>
      <c r="N73" s="348">
        <f t="array" ref="N73">AVERAGE(IF($B6:$B66="JS",N6:N66),IF($B6:$B66="NS",N6:N66))</f>
        <v>3.5435865539241771</v>
      </c>
      <c r="O73" s="348">
        <f t="array" ref="O73">AVERAGE(IF($B6:$B66="JS",O6:O66),IF($B6:$B66="NS",O6:O66))</f>
        <v>2.9164970281102893</v>
      </c>
      <c r="P73" s="348">
        <f t="array" ref="P73">AVERAGE(IF($B6:$B66="JS",P6:P66),IF($B6:$B66="NS",P6:P66))</f>
        <v>2.2567351946079399</v>
      </c>
      <c r="Q73" s="348">
        <f t="array" ref="Q73">AVERAGE(IF($B6:$B66="JS",Q6:Q66),IF($B6:$B66="NS",Q6:Q66))</f>
        <v>2.786409861067944</v>
      </c>
      <c r="R73" s="348">
        <f t="array" ref="R73">AVERAGE(IF($B6:$B66="JS",R6:R66),IF($B6:$B66="NS",R6:R66))</f>
        <v>2.6713010893385558</v>
      </c>
      <c r="S73" s="348">
        <f t="array" ref="S73">AVERAGE(IF($B6:$B66="JS",S6:S66),IF($B6:$B66="NS",S6:S66))</f>
        <v>2.4338717229354705</v>
      </c>
      <c r="T73" s="348">
        <f t="array" ref="T73">AVERAGE(IF($B6:$B66="JS",T6:T66),IF($B6:$B66="NS",T6:T66))</f>
        <v>1.7298592321296657</v>
      </c>
      <c r="U73" s="348">
        <f t="array" ref="U73">AVERAGE(IF($B6:$B66="JS",U6:U66),IF($B6:$B66="NS",U6:U66))</f>
        <v>2.1924575074013442</v>
      </c>
      <c r="V73" s="348">
        <f t="array" ref="V73">AVERAGE(IF($B6:$B66="JS",V6:V66),IF($B6:$B66="NS",V6:V66))</f>
        <v>2.0268142503802897</v>
      </c>
      <c r="W73" s="348">
        <f t="array" ref="W73">AVERAGE(IF($B6:$B66="JS",W6:W66),IF($B6:$B66="NS",W6:W66))</f>
        <v>1.8424802759133354</v>
      </c>
      <c r="X73" s="348">
        <f t="array" ref="X73">AVERAGE(IF($B6:$B66="JS",X6:X66),IF($B6:$B66="NS",X6:X66))</f>
        <v>1.290966048775583</v>
      </c>
      <c r="Y73" s="348">
        <f t="array" ref="Y73">AVERAGE(IF($B6:$B66="JS",Y6:Y66),IF($B6:$B66="NS",Y6:Y66))</f>
        <v>1.6168672899610972</v>
      </c>
      <c r="Z73" s="348">
        <f t="array" ref="Z73">AVERAGE(IF($B6:$B66="JS",Z6:Z66),IF($B6:$B66="NS",Z6:Z66))</f>
        <v>1.5211578548574707</v>
      </c>
      <c r="AA73" s="349">
        <f t="array" ref="AA73">AVERAGE(IF($B6:$B66="JS",AA6:AA66),IF($B6:$B66="NS",AA6:AA66))</f>
        <v>0.51892355292800141</v>
      </c>
      <c r="AB73" s="349">
        <f t="array" ref="AB73">AVERAGE(IF($B6:$B66="JS",AB6:AB66),IF($B6:$B66="NS",AB6:AB66))</f>
        <v>0.34172620121144359</v>
      </c>
      <c r="AC73" s="350">
        <f t="array" ref="AC73">AVERAGE(IF($B6:$B66="JS",AC6:AC66),IF($B6:$B66="NS",AC6:AC66))</f>
        <v>2.6636864288733251</v>
      </c>
      <c r="AD73" s="350">
        <f t="array" ref="AD73">AVERAGE(IF($B6:$B66="JS",AD6:AD66),IF($B6:$B66="NS",AD6:AD66))</f>
        <v>2.1367541065768578</v>
      </c>
      <c r="AE73" s="350">
        <f t="array" ref="AE73">AVERAGE(IF($B6:$B66="JS",AE6:AE66),IF($B6:$B66="NS",AE6:AE66))</f>
        <v>1.5947569256245573</v>
      </c>
      <c r="AF73" s="351">
        <f t="array" ref="AF73">AVERAGE(IF($B6:$B66="JS",AF6:AF66),IF($B6:$B66="NS",AF6:AF66))</f>
        <v>0.93301136101056015</v>
      </c>
      <c r="AG73" s="351">
        <f t="array" ref="AG73">AVERAGE(IF($B6:$B66="JS",AG6:AG66),IF($B6:$B66="NS",AG6:AG66))</f>
        <v>0.62682113726012578</v>
      </c>
      <c r="AH73" s="351">
        <f t="array" ref="AH73">AVERAGE(IF($B6:$B66="JS",AH6:AH66),IF($B6:$B66="NS",AH6:AH66))</f>
        <v>0.35774532182980856</v>
      </c>
      <c r="AI73" s="352">
        <f t="array" ref="AI73">AVERAGE(IF($B6:$B66="JS",AI6:AI66),IF($B6:$B66="NS",AI6:AI66))</f>
        <v>4.3996478647801629</v>
      </c>
      <c r="AJ73" s="352">
        <f t="array" ref="AJ73">AVERAGE(IF($B6:$B66="JS",AJ6:AJ66),IF($B6:$B66="NS",AJ6:AJ66))</f>
        <v>4.2668132023244159</v>
      </c>
      <c r="AK73" s="352">
        <f t="array" ref="AK73">AVERAGE(IF($B6:$B66="JS",AK6:AK66),IF($B6:$B66="NS",AK6:AK66))</f>
        <v>3.461651103030464</v>
      </c>
      <c r="AL73" s="352">
        <f t="array" ref="AL73">AVERAGE(IF($B6:$B66="JS",AL6:AL66),IF($B6:$B66="NS",AL6:AL66))</f>
        <v>3.0091539911282195</v>
      </c>
      <c r="AM73" s="352">
        <f t="array" ref="AM73">AVERAGE(IF($B6:$B66="JS",AM6:AM66),IF($B6:$B66="NS",AM6:AM66))</f>
        <v>1.720117776702295</v>
      </c>
      <c r="AN73" s="352">
        <f t="array" ref="AN73">AVERAGE(IF($B6:$B66="JS",AN6:AN66),IF($B6:$B66="NS",AN6:AN66))</f>
        <v>3.2282841876193547</v>
      </c>
      <c r="AO73" s="352">
        <f t="array" ref="AO73">AVERAGE(IF($B6:$B66="JS",AO6:AO66),IF($B6:$B66="NS",AO6:AO66))</f>
        <v>3.1426420151775742</v>
      </c>
      <c r="AP73" s="352">
        <f t="array" ref="AP73">AVERAGE(IF($B6:$B66="JS",AP6:AP66),IF($B6:$B66="NS",AP6:AP66))</f>
        <v>2.3380697567133075</v>
      </c>
      <c r="AQ73" s="352">
        <f t="array" ref="AQ73">AVERAGE(IF($B6:$B66="JS",AQ6:AQ66),IF($B6:$B66="NS",AQ6:AQ66))</f>
        <v>1.3220346473467843</v>
      </c>
      <c r="AR73" s="352">
        <f t="array" ref="AR73">AVERAGE(IF($B6:$B66="JS",AR6:AR66),IF($B6:$B66="NS",AR6:AR66))</f>
        <v>2.5833940981349439</v>
      </c>
      <c r="AS73" s="352">
        <f t="array" ref="AS73">AVERAGE(IF($B6:$B66="JS",AS6:AS66),IF($B6:$B66="NS",AS6:AS66))</f>
        <v>2.4342985105227211</v>
      </c>
      <c r="AT73" s="352">
        <f t="array" ref="AT73">AVERAGE(IF($B6:$B66="JS",AT6:AT66),IF($B6:$B66="NS",AT6:AT66))</f>
        <v>1.8956532730058289</v>
      </c>
      <c r="AU73" s="352">
        <f t="array" ref="AU73">AVERAGE(IF($B6:$B66="JS",AU6:AU66),IF($B6:$B66="NS",AU6:AU66))</f>
        <v>1.7858392845412592</v>
      </c>
      <c r="BO73" s="87" t="e">
        <f t="array" ref="BO73">AVERAGE(IF($B6:$B66="JS",BO6:BO66),IF($B6:$B66="NS",BO6:BO66))</f>
        <v>#DIV/0!</v>
      </c>
      <c r="BP73" s="87" t="e">
        <f t="array" ref="BP73">AVERAGE(IF($B6:$B66="JS",BP6:BP66),IF($B6:$B66="NS",BP6:BP66))</f>
        <v>#DIV/0!</v>
      </c>
    </row>
    <row r="74" spans="1:68">
      <c r="A74" s="315" t="s">
        <v>372</v>
      </c>
      <c r="B74" s="280" t="s">
        <v>16</v>
      </c>
      <c r="C74" s="15">
        <f t="array" ref="C74">AVERAGE(IF($B6:$B66="JN",C6:C66),IF($B6:$B66="NN",C6:C66))</f>
        <v>0.86757417642670542</v>
      </c>
      <c r="D74" s="15">
        <f t="array" ref="D74">AVERAGE(IF($B6:$B66="JN",D6:D66),IF($B6:$B66="NN",D6:D66))</f>
        <v>0.89640797724738996</v>
      </c>
      <c r="E74" s="346">
        <f t="array" ref="E74">AVERAGE(IF($B6:$B66="JN",E6:E66),IF($B6:$B66="NN",E6:E66))</f>
        <v>2.0089932629154452</v>
      </c>
      <c r="F74" s="347">
        <f t="array" ref="F74">AVERAGE(IF($B6:$B66="JN",F6:F66),IF($B6:$B66="NN",F6:F66))</f>
        <v>2.0439862456352622</v>
      </c>
      <c r="G74" s="348">
        <f t="array" ref="G74">AVERAGE(IF($B6:$B66="JN",G6:G66),IF($B6:$B66="NN",G6:G66))</f>
        <v>3.0670249407735928</v>
      </c>
      <c r="H74" s="348">
        <f t="array" ref="H74">AVERAGE(IF($B6:$B66="JN",H6:H66),IF($B6:$B66="NN",H6:H66))</f>
        <v>2.8878336966376694</v>
      </c>
      <c r="I74" s="348">
        <f t="array" ref="I74">AVERAGE(IF($B6:$B66="JN",I6:I66),IF($B6:$B66="NN",I6:I66))</f>
        <v>2.3739486076228564</v>
      </c>
      <c r="J74" s="348">
        <f t="array" ref="J74">AVERAGE(IF($B6:$B66="JN",J6:J66),IF($B6:$B66="NN",J6:J66))</f>
        <v>1.8270529658574124</v>
      </c>
      <c r="K74" s="348">
        <f t="array" ref="K74">AVERAGE(IF($B6:$B66="JN",K6:K66),IF($B6:$B66="NN",K6:K66))</f>
        <v>3.0268686510577836</v>
      </c>
      <c r="L74" s="348">
        <f t="array" ref="L74">AVERAGE(IF($B6:$B66="JN",L6:L66),IF($B6:$B66="NN",L6:L66))</f>
        <v>2.8648005600117465</v>
      </c>
      <c r="M74" s="348">
        <f t="array" ref="M74">AVERAGE(IF($B6:$B66="JN",M6:M66),IF($B6:$B66="NN",M6:M66))</f>
        <v>3.0182843808299014</v>
      </c>
      <c r="N74" s="348">
        <f t="array" ref="N74">AVERAGE(IF($B6:$B66="JN",N6:N66),IF($B6:$B66="NN",N6:N66))</f>
        <v>2.8208955186035385</v>
      </c>
      <c r="O74" s="348">
        <f t="array" ref="O74">AVERAGE(IF($B6:$B66="JN",O6:O66),IF($B6:$B66="NN",O6:O66))</f>
        <v>2.3130025729862371</v>
      </c>
      <c r="P74" s="348">
        <f t="array" ref="P74">AVERAGE(IF($B6:$B66="JN",P6:P66),IF($B6:$B66="NN",P6:P66))</f>
        <v>1.7840527481196546</v>
      </c>
      <c r="Q74" s="348">
        <f t="array" ref="Q74">AVERAGE(IF($B6:$B66="JN",Q6:Q66),IF($B6:$B66="NN",Q6:Q66))</f>
        <v>2.986116460332334</v>
      </c>
      <c r="R74" s="348">
        <f t="array" ref="R74">AVERAGE(IF($B6:$B66="JN",R6:R66),IF($B6:$B66="NN",R6:R66))</f>
        <v>2.7810487879102732</v>
      </c>
      <c r="S74" s="348">
        <f t="array" ref="S74">AVERAGE(IF($B6:$B66="JN",S6:S66),IF($B6:$B66="NN",S6:S66))</f>
        <v>2.5323919522864511</v>
      </c>
      <c r="T74" s="348">
        <f t="array" ref="T74">AVERAGE(IF($B6:$B66="JN",T6:T66),IF($B6:$B66="NN",T6:T66))</f>
        <v>1.7687019363053444</v>
      </c>
      <c r="U74" s="348">
        <f t="array" ref="U74">AVERAGE(IF($B6:$B66="JN",U6:U66),IF($B6:$B66="NN",U6:U66))</f>
        <v>2.8921523750403617</v>
      </c>
      <c r="V74" s="348">
        <f t="array" ref="V74">AVERAGE(IF($B6:$B66="JN",V6:V66),IF($B6:$B66="NN",V6:V66))</f>
        <v>2.6698397696754892</v>
      </c>
      <c r="W74" s="348">
        <f t="array" ref="W74">AVERAGE(IF($B6:$B66="JN",W6:W66),IF($B6:$B66="NN",W6:W66))</f>
        <v>2.425800454125024</v>
      </c>
      <c r="X74" s="348">
        <f t="array" ref="X74">AVERAGE(IF($B6:$B66="JN",X6:X66),IF($B6:$B66="NN",X6:X66))</f>
        <v>1.6776284814581488</v>
      </c>
      <c r="Y74" s="348">
        <f t="array" ref="Y74">AVERAGE(IF($B6:$B66="JN",Y6:Y66),IF($B6:$B66="NN",Y6:Y66))</f>
        <v>2.8385437945603265</v>
      </c>
      <c r="Z74" s="348">
        <f t="array" ref="Z74">AVERAGE(IF($B6:$B66="JN",Z6:Z66),IF($B6:$B66="NN",Z6:Z66))</f>
        <v>2.6288259939401963</v>
      </c>
      <c r="AA74" s="349">
        <f t="array" ref="AA74">AVERAGE(IF($B6:$B66="JN",AA6:AA66),IF($B6:$B66="NN",AA6:AA66))</f>
        <v>0.50751202909045312</v>
      </c>
      <c r="AB74" s="349">
        <f t="array" ref="AB74">AVERAGE(IF($B6:$B66="JN",AB6:AB66),IF($B6:$B66="NN",AB6:AB66))</f>
        <v>0.48149206907009706</v>
      </c>
      <c r="AC74" s="350">
        <f t="array" ref="AC74">AVERAGE(IF($B6:$B66="JN",AC6:AC66),IF($B6:$B66="NN",AC6:AC66))</f>
        <v>2.4839804928918534</v>
      </c>
      <c r="AD74" s="350">
        <f t="array" ref="AD74">AVERAGE(IF($B6:$B66="JN",AD6:AD66),IF($B6:$B66="NN",AD6:AD66))</f>
        <v>2.0311074377276888</v>
      </c>
      <c r="AE74" s="350">
        <f t="array" ref="AE74">AVERAGE(IF($B6:$B66="JN",AE6:AE66),IF($B6:$B66="NN",AE6:AE66))</f>
        <v>1.4741818054157221</v>
      </c>
      <c r="AF74" s="351">
        <f t="array" ref="AF74">AVERAGE(IF($B6:$B66="JN",AF6:AF66),IF($B6:$B66="NN",AF6:AF66))</f>
        <v>0.56192779612377741</v>
      </c>
      <c r="AG74" s="351">
        <f t="array" ref="AG74">AVERAGE(IF($B6:$B66="JN",AG6:AG66),IF($B6:$B66="NN",AG6:AG66))</f>
        <v>0.558983172716354</v>
      </c>
      <c r="AH74" s="351">
        <f t="array" ref="AH74">AVERAGE(IF($B6:$B66="JN",AH6:AH66),IF($B6:$B66="NN",AH6:AH66))</f>
        <v>0.51314137239742164</v>
      </c>
      <c r="AI74" s="352">
        <f t="array" ref="AI74">AVERAGE(IF($B6:$B66="JN",AI6:AI66),IF($B6:$B66="NN",AI6:AI66))</f>
        <v>3.2585494143779101</v>
      </c>
      <c r="AJ74" s="352">
        <f t="array" ref="AJ74">AVERAGE(IF($B6:$B66="JN",AJ6:AJ66),IF($B6:$B66="NN",AJ6:AJ66))</f>
        <v>3.132261617737528</v>
      </c>
      <c r="AK74" s="352">
        <f t="array" ref="AK74">AVERAGE(IF($B6:$B66="JN",AK6:AK66),IF($B6:$B66="NN",AK6:AK66))</f>
        <v>2.5663057468951918</v>
      </c>
      <c r="AL74" s="352">
        <f t="array" ref="AL74">AVERAGE(IF($B6:$B66="JN",AL6:AL66),IF($B6:$B66="NN",AL6:AL66))</f>
        <v>2.2456743863431252</v>
      </c>
      <c r="AM74" s="352">
        <f t="array" ref="AM74">AVERAGE(IF($B6:$B66="JN",AM6:AM66),IF($B6:$B66="NN",AM6:AM66))</f>
        <v>1.2757981983360775</v>
      </c>
      <c r="AN74" s="352">
        <f t="array" ref="AN74">AVERAGE(IF($B6:$B66="JN",AN6:AN66),IF($B6:$B66="NN",AN6:AN66))</f>
        <v>3.2349865317150628</v>
      </c>
      <c r="AO74" s="352">
        <f t="array" ref="AO74">AVERAGE(IF($B6:$B66="JN",AO6:AO66),IF($B6:$B66="NN",AO6:AO66))</f>
        <v>3.0962971366760264</v>
      </c>
      <c r="AP74" s="352">
        <f t="array" ref="AP74">AVERAGE(IF($B6:$B66="JN",AP6:AP66),IF($B6:$B66="NN",AP6:AP66))</f>
        <v>2.325247378835233</v>
      </c>
      <c r="AQ74" s="352">
        <f t="array" ref="AQ74">AVERAGE(IF($B6:$B66="JN",AQ6:AQ66),IF($B6:$B66="NN",AQ6:AQ66))</f>
        <v>1.273002857498102</v>
      </c>
      <c r="AR74" s="352">
        <f t="array" ref="AR74">AVERAGE(IF($B6:$B66="JN",AR6:AR66),IF($B6:$B66="NN",AR6:AR66))</f>
        <v>3.1850687627252943</v>
      </c>
      <c r="AS74" s="352">
        <f t="array" ref="AS74">AVERAGE(IF($B6:$B66="JN",AS6:AS66),IF($B6:$B66="NN",AS6:AS66))</f>
        <v>3.0070966857460713</v>
      </c>
      <c r="AT74" s="352">
        <f t="array" ref="AT74">AVERAGE(IF($B6:$B66="JN",AT6:AT66),IF($B6:$B66="NN",AT6:AT66))</f>
        <v>3.0589953473201965</v>
      </c>
      <c r="AU74" s="352">
        <f t="array" ref="AU74">AVERAGE(IF($B6:$B66="JN",AU6:AU66),IF($B6:$B66="NN",AU6:AU66))</f>
        <v>2.9301362251464576</v>
      </c>
      <c r="BO74" s="87" t="e">
        <f t="array" ref="BO74">AVERAGE(IF($B6:$B66="JN",BO6:BO66),IF($B6:$B66="NN",BO6:BO66))</f>
        <v>#DIV/0!</v>
      </c>
      <c r="BP74" s="87" t="e">
        <f t="array" ref="BP74">AVERAGE(IF($B6:$B66="JN",BP6:BP66),IF($B6:$B66="NN",BP6:BP66))</f>
        <v>#DIV/0!</v>
      </c>
    </row>
    <row r="75" spans="1:68">
      <c r="A75" s="306" t="s">
        <v>173</v>
      </c>
      <c r="B75" s="280" t="s">
        <v>16</v>
      </c>
      <c r="C75" s="15">
        <f t="array" ref="C75">AVERAGE(IF($B6:$B66="NN",C6:C66))</f>
        <v>0.91414077217821132</v>
      </c>
      <c r="D75" s="15">
        <f t="array" ref="D75">AVERAGE(IF($B6:$B66="NN",D6:D66))</f>
        <v>0.92410460305036901</v>
      </c>
      <c r="E75" s="346">
        <f t="array" ref="E75">AVERAGE(IF($B6:$B66="NN",E6:E66))</f>
        <v>2.0242880981239479</v>
      </c>
      <c r="F75" s="347">
        <f t="array" ref="F75">AVERAGE(IF($B6:$B66="NN",F6:F66))</f>
        <v>2.0439982312613179</v>
      </c>
      <c r="G75" s="348">
        <f t="array" ref="G75">AVERAGE(IF($B6:$B66="NN",G6:G66))</f>
        <v>3.1123008926640501</v>
      </c>
      <c r="H75" s="348">
        <f t="array" ref="H75">AVERAGE(IF($B6:$B66="NN",H6:H66))</f>
        <v>2.9208924352202845</v>
      </c>
      <c r="I75" s="348">
        <f t="array" ref="I75">AVERAGE(IF($B6:$B66="NN",I6:I66))</f>
        <v>2.4162151091037005</v>
      </c>
      <c r="J75" s="348">
        <f t="array" ref="J75">AVERAGE(IF($B6:$B66="NN",J6:J66))</f>
        <v>1.8668219052020003</v>
      </c>
      <c r="K75" s="348">
        <f t="array" ref="K75">AVERAGE(IF($B6:$B66="NN",K6:K66))</f>
        <v>3.0662186733367518</v>
      </c>
      <c r="L75" s="348">
        <f t="array" ref="L75">AVERAGE(IF($B6:$B66="NN",L6:L66))</f>
        <v>2.9079591479986848</v>
      </c>
      <c r="M75" s="348">
        <f t="array" ref="M75">AVERAGE(IF($B6:$B66="NN",M6:M66))</f>
        <v>3.1097424231237834</v>
      </c>
      <c r="N75" s="348">
        <f t="array" ref="N75">AVERAGE(IF($B6:$B66="NN",N6:N66))</f>
        <v>2.9051302084973263</v>
      </c>
      <c r="O75" s="348">
        <f t="array" ref="O75">AVERAGE(IF($B6:$B66="NN",O6:O66))</f>
        <v>2.390789958375021</v>
      </c>
      <c r="P75" s="348">
        <f t="array" ref="P75">AVERAGE(IF($B6:$B66="NN",P6:P66))</f>
        <v>1.8551265295458303</v>
      </c>
      <c r="Q75" s="348">
        <f t="array" ref="Q75">AVERAGE(IF($B6:$B66="NN",Q6:Q66))</f>
        <v>3.1178113555068259</v>
      </c>
      <c r="R75" s="348">
        <f t="array" ref="R75">AVERAGE(IF($B6:$B66="NN",R6:R66))</f>
        <v>2.8987474440995089</v>
      </c>
      <c r="S75" s="348">
        <f t="array" ref="S75">AVERAGE(IF($B6:$B66="NN",S6:S66))</f>
        <v>2.6486429518779575</v>
      </c>
      <c r="T75" s="348">
        <f t="array" ref="T75">AVERAGE(IF($B6:$B66="NN",T6:T66))</f>
        <v>1.8596939304510938</v>
      </c>
      <c r="U75" s="348">
        <f t="array" ref="U75">AVERAGE(IF($B6:$B66="NN",U6:U66))</f>
        <v>3.13185280668116</v>
      </c>
      <c r="V75" s="348">
        <f t="array" ref="V75">AVERAGE(IF($B6:$B66="NN",V6:V66))</f>
        <v>2.9019533022268598</v>
      </c>
      <c r="W75" s="348">
        <f t="array" ref="W75">AVERAGE(IF($B6:$B66="NN",W6:W66))</f>
        <v>2.6378195586483169</v>
      </c>
      <c r="X75" s="348">
        <f t="array" ref="X75">AVERAGE(IF($B6:$B66="NN",X6:X66))</f>
        <v>1.8444050955018676</v>
      </c>
      <c r="Y75" s="348">
        <f t="array" ref="Y75">AVERAGE(IF($B6:$B66="NN",Y6:Y66))</f>
        <v>3.1258955005200102</v>
      </c>
      <c r="Z75" s="348">
        <f t="array" ref="Z75">AVERAGE(IF($B6:$B66="NN",Z6:Z66))</f>
        <v>2.9132985359580452</v>
      </c>
      <c r="AA75" s="349">
        <f t="array" ref="AA75">AVERAGE(IF($B6:$B66="NN",AA6:AA66))</f>
        <v>0.49107414104311642</v>
      </c>
      <c r="AB75" s="349">
        <f t="array" ref="AB75">AVERAGE(IF($B6:$B66="NN",AB6:AB66))</f>
        <v>0.4878213530014413</v>
      </c>
      <c r="AC75" s="350">
        <f t="array" ref="AC75">AVERAGE(IF($B6:$B66="NN",AC6:AC66))</f>
        <v>2.4806093472624045</v>
      </c>
      <c r="AD75" s="350">
        <f t="array" ref="AD75">AVERAGE(IF($B6:$B66="NN",AD6:AD66))</f>
        <v>2.0672368982132414</v>
      </c>
      <c r="AE75" s="350">
        <f t="array" ref="AE75">AVERAGE(IF($B6:$B66="NN",AE6:AE66))</f>
        <v>1.5069376241052297</v>
      </c>
      <c r="AF75" s="351">
        <f t="array" ref="AF75">AVERAGE(IF($B6:$B66="NN",AF6:AF66))</f>
        <v>0.52707770111232566</v>
      </c>
      <c r="AG75" s="351">
        <f t="array" ref="AG75">AVERAGE(IF($B6:$B66="NN",AG6:AG66))</f>
        <v>0.5264405086311611</v>
      </c>
      <c r="AH75" s="351">
        <f t="array" ref="AH75">AVERAGE(IF($B6:$B66="NN",AH6:AH66))</f>
        <v>0.52163485121789177</v>
      </c>
      <c r="AI75" s="352">
        <f t="array" ref="AI75">AVERAGE(IF($B6:$B66="NN",AI6:AI66))</f>
        <v>3.3091259615666253</v>
      </c>
      <c r="AJ75" s="352">
        <f t="array" ref="AJ75">AVERAGE(IF($B6:$B66="NN",AJ6:AJ66))</f>
        <v>3.1670519987875916</v>
      </c>
      <c r="AK75" s="352">
        <f t="array" ref="AK75">AVERAGE(IF($B6:$B66="NN",AK6:AK66))</f>
        <v>2.6169488555986939</v>
      </c>
      <c r="AL75" s="352">
        <f t="array" ref="AL75">AVERAGE(IF($B6:$B66="NN",AL6:AL66))</f>
        <v>2.2901911490796696</v>
      </c>
      <c r="AM75" s="352">
        <f t="array" ref="AM75">AVERAGE(IF($B6:$B66="NN",AM6:AM66))</f>
        <v>1.3324946706534608</v>
      </c>
      <c r="AN75" s="352">
        <f t="array" ref="AN75">AVERAGE(IF($B6:$B66="NN",AN6:AN66))</f>
        <v>3.3128969421387322</v>
      </c>
      <c r="AO75" s="352">
        <f t="array" ref="AO75">AVERAGE(IF($B6:$B66="NN",AO6:AO66))</f>
        <v>3.1651345940684585</v>
      </c>
      <c r="AP75" s="352">
        <f t="array" ref="AP75">AVERAGE(IF($B6:$B66="NN",AP6:AP66))</f>
        <v>2.4189723172361597</v>
      </c>
      <c r="AQ75" s="352">
        <f t="array" ref="AQ75">AVERAGE(IF($B6:$B66="NN",AQ6:AQ66))</f>
        <v>1.336829505822928</v>
      </c>
      <c r="AR75" s="352">
        <f t="array" ref="AR75">AVERAGE(IF($B6:$B66="NN",AR6:AR66))</f>
        <v>3.3702461964575954</v>
      </c>
      <c r="AS75" s="352">
        <f t="array" ref="AS75">AVERAGE(IF($B6:$B66="NN",AS6:AS66))</f>
        <v>3.1907115250691764</v>
      </c>
      <c r="AT75" s="352">
        <f t="array" ref="AT75">AVERAGE(IF($B6:$B66="NN",AT6:AT66))</f>
        <v>3.3584667024685277</v>
      </c>
      <c r="AU75" s="352">
        <f t="array" ref="AU75">AVERAGE(IF($B6:$B66="NN",AU6:AU66))</f>
        <v>3.2006942893471497</v>
      </c>
      <c r="BO75" s="87" t="e">
        <f t="array" ref="BO75">AVERAGE(IF($B6:$B66="NN",BO6:BO66))</f>
        <v>#DIV/0!</v>
      </c>
      <c r="BP75" s="87" t="e">
        <f t="array" ref="BP75">AVERAGE(IF($B6:$B66="NN",BP6:BP66))</f>
        <v>#DIV/0!</v>
      </c>
    </row>
    <row r="76" spans="1:68">
      <c r="A76" s="306" t="s">
        <v>291</v>
      </c>
      <c r="B76" s="280" t="s">
        <v>16</v>
      </c>
      <c r="C76" s="15">
        <f t="array" ref="C76">AVERAGE(IF($B6:$B66="NS",C6:C66))</f>
        <v>0.79385022896792179</v>
      </c>
      <c r="D76" s="15">
        <f t="array" ref="D76">AVERAGE(IF($B6:$B66="NS",D6:D66))</f>
        <v>0.6153951276260391</v>
      </c>
      <c r="E76" s="346">
        <f t="array" ref="E76">AVERAGE(IF($B6:$B66="NS",E6:E66))</f>
        <v>2.0978523233942639</v>
      </c>
      <c r="F76" s="347">
        <f t="array" ref="F76">AVERAGE(IF($B6:$B66="NS",F6:F66))</f>
        <v>3.6212518297362455</v>
      </c>
      <c r="G76" s="348">
        <f t="array" ref="G76">AVERAGE(IF($B6:$B66="NS",G6:G66))</f>
        <v>6.2539104035058193</v>
      </c>
      <c r="H76" s="348">
        <f t="array" ref="H76">AVERAGE(IF($B6:$B66="NS",H6:H66))</f>
        <v>6.0773132297132042</v>
      </c>
      <c r="I76" s="348">
        <f t="array" ref="I76">AVERAGE(IF($B6:$B66="NS",I6:I66))</f>
        <v>5.0258839167007769</v>
      </c>
      <c r="J76" s="348">
        <f t="array" ref="J76">AVERAGE(IF($B6:$B66="NS",J6:J66))</f>
        <v>3.9371621709341071</v>
      </c>
      <c r="K76" s="348">
        <f t="array" ref="K76">AVERAGE(IF($B6:$B66="NS",K6:K66))</f>
        <v>4.9177279787609214</v>
      </c>
      <c r="L76" s="348">
        <f t="array" ref="L76">AVERAGE(IF($B6:$B66="NS",L6:L66))</f>
        <v>4.7308560408188329</v>
      </c>
      <c r="M76" s="348">
        <f t="array" ref="M76">AVERAGE(IF($B6:$B66="NS",M6:M66))</f>
        <v>3.7416860716382065</v>
      </c>
      <c r="N76" s="348">
        <f t="array" ref="N76">AVERAGE(IF($B6:$B66="NS",N6:N66))</f>
        <v>3.5730521724198669</v>
      </c>
      <c r="O76" s="348">
        <f t="array" ref="O76">AVERAGE(IF($B6:$B66="NS",O6:O66))</f>
        <v>2.9356643837048186</v>
      </c>
      <c r="P76" s="348">
        <f t="array" ref="P76">AVERAGE(IF($B6:$B66="NS",P6:P66))</f>
        <v>2.2689713301046242</v>
      </c>
      <c r="Q76" s="348">
        <f t="array" ref="Q76">AVERAGE(IF($B6:$B66="NS",Q6:Q66))</f>
        <v>2.8447776701176908</v>
      </c>
      <c r="R76" s="348">
        <f t="array" ref="R76">AVERAGE(IF($B6:$B66="NS",R6:R66))</f>
        <v>2.7176142095906246</v>
      </c>
      <c r="S76" s="348">
        <f t="array" ref="S76">AVERAGE(IF($B6:$B66="NS",S6:S66))</f>
        <v>2.4767362030296383</v>
      </c>
      <c r="T76" s="348">
        <f t="array" ref="T76">AVERAGE(IF($B6:$B66="NS",T6:T66))</f>
        <v>1.7351017535835889</v>
      </c>
      <c r="U76" s="348">
        <f t="array" ref="U76">AVERAGE(IF($B6:$B66="NS",U6:U66))</f>
        <v>2.167077388917197</v>
      </c>
      <c r="V76" s="348">
        <f t="array" ref="V76">AVERAGE(IF($B6:$B66="NS",V6:V66))</f>
        <v>1.996370250523583</v>
      </c>
      <c r="W76" s="348">
        <f t="array" ref="W76">AVERAGE(IF($B6:$B66="NS",W6:W66))</f>
        <v>1.809711645336691</v>
      </c>
      <c r="X76" s="348">
        <f t="array" ref="X76">AVERAGE(IF($B6:$B66="NS",X6:X66))</f>
        <v>1.2589267604812326</v>
      </c>
      <c r="Y76" s="348">
        <f t="array" ref="Y76">AVERAGE(IF($B6:$B66="NS",Y6:Y66))</f>
        <v>1.6204702536255369</v>
      </c>
      <c r="Z76" s="348">
        <f t="array" ref="Z76">AVERAGE(IF($B6:$B66="NS",Z6:Z66))</f>
        <v>1.5251664495776629</v>
      </c>
      <c r="AA76" s="349">
        <f t="array" ref="AA76">AVERAGE(IF($B6:$B66="NS",AA6:AA66))</f>
        <v>0.5176828512320758</v>
      </c>
      <c r="AB76" s="349">
        <f t="array" ref="AB76">AVERAGE(IF($B6:$B66="NS",AB6:AB66))</f>
        <v>0.32477564717975516</v>
      </c>
      <c r="AC76" s="350">
        <f t="array" ref="AC76">AVERAGE(IF($B6:$B66="NS",AC6:AC66))</f>
        <v>2.7648307689387437</v>
      </c>
      <c r="AD76" s="350">
        <f t="array" ref="AD76">AVERAGE(IF($B6:$B66="NS",AD6:AD66))</f>
        <v>2.2431547237263558</v>
      </c>
      <c r="AE76" s="350">
        <f t="array" ref="AE76">AVERAGE(IF($B6:$B66="NS",AE6:AE66))</f>
        <v>1.5995784914586744</v>
      </c>
      <c r="AF76" s="351">
        <f t="array" ref="AF76">AVERAGE(IF($B6:$B66="NS",AF6:AF66))</f>
        <v>0.96474598093831865</v>
      </c>
      <c r="AG76" s="351">
        <f t="array" ref="AG76">AVERAGE(IF($B6:$B66="NS",AG6:AG66))</f>
        <v>0.61863853413000325</v>
      </c>
      <c r="AH76" s="351">
        <f t="array" ref="AH76">AVERAGE(IF($B6:$B66="NS",AH6:AH66))</f>
        <v>0.34022103913280116</v>
      </c>
      <c r="AI76" s="352">
        <f t="array" ref="AI76">AVERAGE(IF($B6:$B66="NS",AI6:AI66))</f>
        <v>4.4611358433438184</v>
      </c>
      <c r="AJ76" s="352">
        <f t="array" ref="AJ76">AVERAGE(IF($B6:$B66="NS",AJ6:AJ66))</f>
        <v>4.3257863255531879</v>
      </c>
      <c r="AK76" s="352">
        <f t="array" ref="AK76">AVERAGE(IF($B6:$B66="NS",AK6:AK66))</f>
        <v>3.4807919686129725</v>
      </c>
      <c r="AL76" s="352">
        <f t="array" ref="AL76">AVERAGE(IF($B6:$B66="NS",AL6:AL66))</f>
        <v>3.0221818624060646</v>
      </c>
      <c r="AM76" s="352">
        <f t="array" ref="AM76">AVERAGE(IF($B6:$B66="NS",AM6:AM66))</f>
        <v>1.7422791108075324</v>
      </c>
      <c r="AN76" s="352">
        <f t="array" ref="AN76">AVERAGE(IF($B6:$B66="NS",AN6:AN66))</f>
        <v>3.2969226583169831</v>
      </c>
      <c r="AO76" s="352">
        <f t="array" ref="AO76">AVERAGE(IF($B6:$B66="NS",AO6:AO66))</f>
        <v>3.1954806820849844</v>
      </c>
      <c r="AP76" s="352">
        <f t="array" ref="AP76">AVERAGE(IF($B6:$B66="NS",AP6:AP66))</f>
        <v>2.3566605425237763</v>
      </c>
      <c r="AQ76" s="352">
        <f t="array" ref="AQ76">AVERAGE(IF($B6:$B66="NS",AQ6:AQ66))</f>
        <v>1.3175997610604773</v>
      </c>
      <c r="AR76" s="352">
        <f t="array" ref="AR76">AVERAGE(IF($B6:$B66="NS",AR6:AR66))</f>
        <v>2.5643274191812178</v>
      </c>
      <c r="AS76" s="352">
        <f t="array" ref="AS76">AVERAGE(IF($B6:$B66="NS",AS6:AS66))</f>
        <v>2.4103090794568875</v>
      </c>
      <c r="AT76" s="352">
        <f t="array" ref="AT76">AVERAGE(IF($B6:$B66="NS",AT6:AT66))</f>
        <v>1.9314178466477827</v>
      </c>
      <c r="AU76" s="352">
        <f t="array" ref="AU76">AVERAGE(IF($B6:$B66="NS",AU6:AU66))</f>
        <v>1.8114700325492088</v>
      </c>
      <c r="BO76" s="87" t="e">
        <f t="array" ref="BO76">AVERAGE(IF($B6:$B66="NS",BO6:BO66))</f>
        <v>#DIV/0!</v>
      </c>
      <c r="BP76" s="87" t="e">
        <f t="array" ref="BP76">AVERAGE(IF($B6:$B66="NS",BP6:BP66))</f>
        <v>#DIV/0!</v>
      </c>
    </row>
    <row r="77" spans="1:68">
      <c r="A77" s="306" t="s">
        <v>290</v>
      </c>
      <c r="B77" s="280" t="s">
        <v>16</v>
      </c>
      <c r="C77" s="15">
        <f t="array" ref="C77">AVERAGE(IF($B6:$B66="JN",C6:C66))</f>
        <v>0.7977242827994464</v>
      </c>
      <c r="D77" s="15">
        <f t="array" ref="D77">AVERAGE(IF($B6:$B66="JN",D6:D66))</f>
        <v>0.85486303854292089</v>
      </c>
      <c r="E77" s="346">
        <f t="array" ref="E77">AVERAGE(IF($B6:$B66="JN",E6:E66))</f>
        <v>1.9860510101026914</v>
      </c>
      <c r="F77" s="347">
        <f t="array" ref="F77">AVERAGE(IF($B6:$B66="JN",F6:F66))</f>
        <v>2.0439682671961794</v>
      </c>
      <c r="G77" s="348">
        <f t="array" ref="G77">AVERAGE(IF($B6:$B66="JN",G6:G66))</f>
        <v>2.9991110129379046</v>
      </c>
      <c r="H77" s="348">
        <f t="array" ref="H77">AVERAGE(IF($B6:$B66="JN",H6:H66))</f>
        <v>2.8382455887637459</v>
      </c>
      <c r="I77" s="348">
        <f t="array" ref="I77">AVERAGE(IF($B6:$B66="JN",I6:I66))</f>
        <v>2.3105488554015894</v>
      </c>
      <c r="J77" s="348">
        <f t="array" ref="J77">AVERAGE(IF($B6:$B66="JN",J6:J66))</f>
        <v>1.7673995568405314</v>
      </c>
      <c r="K77" s="348">
        <f t="array" ref="K77">AVERAGE(IF($B6:$B66="JN",K6:K66))</f>
        <v>2.9678436176393301</v>
      </c>
      <c r="L77" s="348">
        <f t="array" ref="L77">AVERAGE(IF($B6:$B66="JN",L6:L66))</f>
        <v>2.8000626780313382</v>
      </c>
      <c r="M77" s="348">
        <f t="array" ref="M77">AVERAGE(IF($B6:$B66="JN",M6:M66))</f>
        <v>2.8810973173890786</v>
      </c>
      <c r="N77" s="348">
        <f t="array" ref="N77">AVERAGE(IF($B6:$B66="JN",N6:N66))</f>
        <v>2.6945434837628564</v>
      </c>
      <c r="O77" s="348">
        <f t="array" ref="O77">AVERAGE(IF($B6:$B66="JN",O6:O66))</f>
        <v>2.1963214949030592</v>
      </c>
      <c r="P77" s="348">
        <f t="array" ref="P77">AVERAGE(IF($B6:$B66="JN",P6:P66))</f>
        <v>1.6774420759803919</v>
      </c>
      <c r="Q77" s="348">
        <f t="array" ref="Q77">AVERAGE(IF($B6:$B66="JN",Q6:Q66))</f>
        <v>2.7885741175705956</v>
      </c>
      <c r="R77" s="348">
        <f t="array" ref="R77">AVERAGE(IF($B6:$B66="JN",R6:R66))</f>
        <v>2.6045008036264217</v>
      </c>
      <c r="S77" s="348">
        <f t="array" ref="S77">AVERAGE(IF($B6:$B66="JN",S6:S66))</f>
        <v>2.3580154528991892</v>
      </c>
      <c r="T77" s="348">
        <f t="array" ref="T77">AVERAGE(IF($B6:$B66="JN",T6:T66))</f>
        <v>1.6322139450867192</v>
      </c>
      <c r="U77" s="348">
        <f t="array" ref="U77">AVERAGE(IF($B6:$B66="JN",U6:U66))</f>
        <v>2.5326017275791655</v>
      </c>
      <c r="V77" s="348">
        <f t="array" ref="V77">AVERAGE(IF($B6:$B66="JN",V6:V66))</f>
        <v>2.3216694708484331</v>
      </c>
      <c r="W77" s="348">
        <f t="array" ref="W77">AVERAGE(IF($B6:$B66="JN",W6:W66))</f>
        <v>2.1077717973400834</v>
      </c>
      <c r="X77" s="348">
        <f t="array" ref="X77">AVERAGE(IF($B6:$B66="JN",X6:X66))</f>
        <v>1.4274635603925701</v>
      </c>
      <c r="Y77" s="348">
        <f t="array" ref="Y77">AVERAGE(IF($B6:$B66="JN",Y6:Y66))</f>
        <v>2.4075162356208013</v>
      </c>
      <c r="Z77" s="348">
        <f t="array" ref="Z77">AVERAGE(IF($B6:$B66="JN",Z6:Z66))</f>
        <v>2.2021171809134232</v>
      </c>
      <c r="AA77" s="349">
        <f t="array" ref="AA77">AVERAGE(IF($B6:$B66="JN",AA6:AA66))</f>
        <v>0.53216886116145801</v>
      </c>
      <c r="AB77" s="349">
        <f t="array" ref="AB77">AVERAGE(IF($B6:$B66="JN",AB6:AB66))</f>
        <v>0.47199814317308014</v>
      </c>
      <c r="AC77" s="350">
        <f t="array" ref="AC77">AVERAGE(IF($B6:$B66="JN",AC6:AC66))</f>
        <v>2.4890372113360244</v>
      </c>
      <c r="AD77" s="350">
        <f t="array" ref="AD77">AVERAGE(IF($B6:$B66="JN",AD6:AD66))</f>
        <v>1.976913246999362</v>
      </c>
      <c r="AE77" s="350">
        <f t="array" ref="AE77">AVERAGE(IF($B6:$B66="JN",AE6:AE66))</f>
        <v>1.4250480773814607</v>
      </c>
      <c r="AF77" s="351">
        <f t="array" ref="AF77">AVERAGE(IF($B6:$B66="JN",AF6:AF66))</f>
        <v>0.61420293864095532</v>
      </c>
      <c r="AG77" s="351">
        <f t="array" ref="AG77">AVERAGE(IF($B6:$B66="JN",AG6:AG66))</f>
        <v>0.60779716884414325</v>
      </c>
      <c r="AH77" s="351">
        <f t="array" ref="AH77">AVERAGE(IF($B6:$B66="JN",AH6:AH66))</f>
        <v>0.50040115416671638</v>
      </c>
      <c r="AI77" s="352">
        <f t="array" ref="AI77">AVERAGE(IF($B6:$B66="JN",AI6:AI66))</f>
        <v>3.1826845935948369</v>
      </c>
      <c r="AJ77" s="352">
        <f t="array" ref="AJ77">AVERAGE(IF($B6:$B66="JN",AJ6:AJ66))</f>
        <v>3.0800760461624361</v>
      </c>
      <c r="AK77" s="352">
        <f t="array" ref="AK77">AVERAGE(IF($B6:$B66="JN",AK6:AK66))</f>
        <v>2.4903410838399376</v>
      </c>
      <c r="AL77" s="352">
        <f t="array" ref="AL77">AVERAGE(IF($B6:$B66="JN",AL6:AL66))</f>
        <v>2.1788992422383102</v>
      </c>
      <c r="AM77" s="352">
        <f t="array" ref="AM77">AVERAGE(IF($B6:$B66="JN",AM6:AM66))</f>
        <v>1.190753489860003</v>
      </c>
      <c r="AN77" s="352">
        <f t="array" ref="AN77">AVERAGE(IF($B6:$B66="JN",AN6:AN66))</f>
        <v>3.1181209160795573</v>
      </c>
      <c r="AO77" s="352">
        <f t="array" ref="AO77">AVERAGE(IF($B6:$B66="JN",AO6:AO66))</f>
        <v>2.9930409505873783</v>
      </c>
      <c r="AP77" s="352">
        <f t="array" ref="AP77">AVERAGE(IF($B6:$B66="JN",AP6:AP66))</f>
        <v>2.1846599712338426</v>
      </c>
      <c r="AQ77" s="352">
        <f t="array" ref="AQ77">AVERAGE(IF($B6:$B66="JN",AQ6:AQ66))</f>
        <v>1.1772628850108626</v>
      </c>
      <c r="AR77" s="352">
        <f t="array" ref="AR77">AVERAGE(IF($B6:$B66="JN",AR6:AR66))</f>
        <v>2.9073026121268404</v>
      </c>
      <c r="AS77" s="352">
        <f t="array" ref="AS77">AVERAGE(IF($B6:$B66="JN",AS6:AS66))</f>
        <v>2.7316744267614141</v>
      </c>
      <c r="AT77" s="352">
        <f t="array" ref="AT77">AVERAGE(IF($B6:$B66="JN",AT6:AT66))</f>
        <v>2.6097883145977003</v>
      </c>
      <c r="AU77" s="352">
        <f t="array" ref="AU77">AVERAGE(IF($B6:$B66="JN",AU6:AU66))</f>
        <v>2.5242991288454188</v>
      </c>
      <c r="BO77" s="87" t="e">
        <f t="array" ref="BO77">AVERAGE(IF($B6:$B66="JN",BO6:BO66))</f>
        <v>#DIV/0!</v>
      </c>
      <c r="BP77" s="87" t="e">
        <f t="array" ref="BP77">AVERAGE(IF($B6:$B66="JN",BP6:BP66))</f>
        <v>#DIV/0!</v>
      </c>
    </row>
    <row r="78" spans="1:68">
      <c r="A78" s="306" t="s">
        <v>289</v>
      </c>
      <c r="B78" s="280" t="s">
        <v>16</v>
      </c>
      <c r="C78" s="15">
        <f t="array" ref="C78">AVERAGE(IF($B6:$B66="JS",C6:C66))</f>
        <v>0.75488511195674923</v>
      </c>
      <c r="D78" s="15">
        <f t="array" ref="D78">AVERAGE(IF($B6:$B66="JS",D6:D66))</f>
        <v>0.67046415491060407</v>
      </c>
      <c r="E78" s="346">
        <f t="array" ref="E78">AVERAGE(IF($B6:$B66="JS",E6:E66))</f>
        <v>2.0384835465312223</v>
      </c>
      <c r="F78" s="347">
        <f t="array" ref="F78">AVERAGE(IF($B6:$B66="JS",F6:F66))</f>
        <v>3.0868197958288723</v>
      </c>
      <c r="G78" s="348">
        <f t="array" ref="G78">AVERAGE(IF($B6:$B66="JS",G6:G66))</f>
        <v>5.4912159132242406</v>
      </c>
      <c r="H78" s="348">
        <f t="array" ref="H78">AVERAGE(IF($B6:$B66="JS",H6:H66))</f>
        <v>5.2438971797107952</v>
      </c>
      <c r="I78" s="348">
        <f t="array" ref="I78">AVERAGE(IF($B6:$B66="JS",I6:I66))</f>
        <v>4.3824697847560348</v>
      </c>
      <c r="J78" s="348">
        <f t="array" ref="J78">AVERAGE(IF($B6:$B66="JS",J6:J66))</f>
        <v>3.4441724216188314</v>
      </c>
      <c r="K78" s="348">
        <f t="array" ref="K78">AVERAGE(IF($B6:$B66="JS",K6:K66))</f>
        <v>4.3571183735939627</v>
      </c>
      <c r="L78" s="348">
        <f t="array" ref="L78">AVERAGE(IF($B6:$B66="JS",L6:L66))</f>
        <v>4.185934017184942</v>
      </c>
      <c r="M78" s="348">
        <f t="array" ref="M78">AVERAGE(IF($B6:$B66="JS",M6:M66))</f>
        <v>3.6410739591568748</v>
      </c>
      <c r="N78" s="348">
        <f t="array" ref="N78">AVERAGE(IF($B6:$B66="JS",N6:N66))</f>
        <v>3.478762193233659</v>
      </c>
      <c r="O78" s="348">
        <f t="array" ref="O78">AVERAGE(IF($B6:$B66="JS",O6:O66))</f>
        <v>2.8743288458023244</v>
      </c>
      <c r="P78" s="348">
        <f t="array" ref="P78">AVERAGE(IF($B6:$B66="JS",P6:P66))</f>
        <v>2.2298156965152365</v>
      </c>
      <c r="Q78" s="348">
        <f t="array" ref="Q78">AVERAGE(IF($B6:$B66="JS",Q6:Q66))</f>
        <v>2.6580006811585006</v>
      </c>
      <c r="R78" s="348">
        <f t="array" ref="R78">AVERAGE(IF($B6:$B66="JS",R6:R66))</f>
        <v>2.5694122247840041</v>
      </c>
      <c r="S78" s="348">
        <f t="array" ref="S78">AVERAGE(IF($B6:$B66="JS",S6:S66))</f>
        <v>2.3395698667283025</v>
      </c>
      <c r="T78" s="348">
        <f t="array" ref="T78">AVERAGE(IF($B6:$B66="JS",T6:T66))</f>
        <v>1.7183256849310347</v>
      </c>
      <c r="U78" s="348">
        <f t="array" ref="U78">AVERAGE(IF($B6:$B66="JS",U6:U66))</f>
        <v>2.2482937680664667</v>
      </c>
      <c r="V78" s="348">
        <f t="array" ref="V78">AVERAGE(IF($B6:$B66="JS",V6:V66))</f>
        <v>2.0937910500650441</v>
      </c>
      <c r="W78" s="348">
        <f t="array" ref="W78">AVERAGE(IF($B6:$B66="JS",W6:W66))</f>
        <v>1.9145712631819531</v>
      </c>
      <c r="X78" s="348">
        <f t="array" ref="X78">AVERAGE(IF($B6:$B66="JS",X6:X66))</f>
        <v>1.3614524830231542</v>
      </c>
      <c r="Y78" s="348">
        <f t="array" ref="Y78">AVERAGE(IF($B6:$B66="JS",Y6:Y66))</f>
        <v>1.6089407698993294</v>
      </c>
      <c r="Z78" s="348">
        <f t="array" ref="Z78">AVERAGE(IF($B6:$B66="JS",Z6:Z66))</f>
        <v>1.5123389464730483</v>
      </c>
      <c r="AA78" s="349">
        <f t="array" ref="AA78">AVERAGE(IF($B6:$B66="JS",AA6:AA66))</f>
        <v>0.52165309665903759</v>
      </c>
      <c r="AB78" s="349">
        <f t="array" ref="AB78">AVERAGE(IF($B6:$B66="JS",AB6:AB66))</f>
        <v>0.37901742008115796</v>
      </c>
      <c r="AC78" s="350">
        <f t="array" ref="AC78">AVERAGE(IF($B6:$B66="JS",AC6:AC66))</f>
        <v>2.4411688807294061</v>
      </c>
      <c r="AD78" s="350">
        <f t="array" ref="AD78">AVERAGE(IF($B6:$B66="JS",AD6:AD66))</f>
        <v>1.9026727488479618</v>
      </c>
      <c r="AE78" s="350">
        <f t="array" ref="AE78">AVERAGE(IF($B6:$B66="JS",AE6:AE66))</f>
        <v>1.5841494807895</v>
      </c>
      <c r="AF78" s="351">
        <f t="array" ref="AF78">AVERAGE(IF($B6:$B66="JS",AF6:AF66))</f>
        <v>0.86319519716949156</v>
      </c>
      <c r="AG78" s="351">
        <f t="array" ref="AG78">AVERAGE(IF($B6:$B66="JS",AG6:AG66))</f>
        <v>0.64482286414639545</v>
      </c>
      <c r="AH78" s="351">
        <f t="array" ref="AH78">AVERAGE(IF($B6:$B66="JS",AH6:AH66))</f>
        <v>0.39629874376322483</v>
      </c>
      <c r="AI78" s="352">
        <f t="array" ref="AI78">AVERAGE(IF($B6:$B66="JS",AI6:AI66))</f>
        <v>4.2643743119401218</v>
      </c>
      <c r="AJ78" s="352">
        <f t="array" ref="AJ78">AVERAGE(IF($B6:$B66="JS",AJ6:AJ66))</f>
        <v>4.1370723312211162</v>
      </c>
      <c r="AK78" s="352">
        <f t="array" ref="AK78">AVERAGE(IF($B6:$B66="JS",AK6:AK66))</f>
        <v>3.419541198748945</v>
      </c>
      <c r="AL78" s="352">
        <f t="array" ref="AL78">AVERAGE(IF($B6:$B66="JS",AL6:AL66))</f>
        <v>2.9804926743169595</v>
      </c>
      <c r="AM78" s="352">
        <f t="array" ref="AM78">AVERAGE(IF($B6:$B66="JS",AM6:AM66))</f>
        <v>1.6713628416707724</v>
      </c>
      <c r="AN78" s="352">
        <f t="array" ref="AN78">AVERAGE(IF($B6:$B66="JS",AN6:AN66))</f>
        <v>3.0772795520845717</v>
      </c>
      <c r="AO78" s="352">
        <f t="array" ref="AO78">AVERAGE(IF($B6:$B66="JS",AO6:AO66))</f>
        <v>3.0263969479812687</v>
      </c>
      <c r="AP78" s="352">
        <f t="array" ref="AP78">AVERAGE(IF($B6:$B66="JS",AP6:AP66))</f>
        <v>2.2971700279302771</v>
      </c>
      <c r="AQ78" s="352">
        <f t="array" ref="AQ78">AVERAGE(IF($B6:$B66="JS",AQ6:AQ66))</f>
        <v>1.3317913971766586</v>
      </c>
      <c r="AR78" s="352">
        <f t="array" ref="AR78">AVERAGE(IF($B6:$B66="JS",AR6:AR66))</f>
        <v>2.6253407918331413</v>
      </c>
      <c r="AS78" s="352">
        <f t="array" ref="AS78">AVERAGE(IF($B6:$B66="JS",AS6:AS66))</f>
        <v>2.4870752588675544</v>
      </c>
      <c r="AT78" s="352">
        <f t="array" ref="AT78">AVERAGE(IF($B6:$B66="JS",AT6:AT66))</f>
        <v>1.8169712109935294</v>
      </c>
      <c r="AU78" s="352">
        <f t="array" ref="AU78">AVERAGE(IF($B6:$B66="JS",AU6:AU66))</f>
        <v>1.7294516389237689</v>
      </c>
      <c r="BO78" s="87" t="e">
        <f t="array" ref="BO78">AVERAGE(IF($B6:$B66="JS",BO6:BO66))</f>
        <v>#DIV/0!</v>
      </c>
      <c r="BP78" s="87" t="e">
        <f t="array" ref="BP78">AVERAGE(IF($B6:$B66="JS",BP6:BP66))</f>
        <v>#DIV/0!</v>
      </c>
    </row>
  </sheetData>
  <sheetCalcPr fullCalcOnLoad="1"/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V79"/>
  <sheetViews>
    <sheetView zoomScale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8" sqref="B8"/>
    </sheetView>
  </sheetViews>
  <sheetFormatPr baseColWidth="10" defaultRowHeight="13"/>
  <cols>
    <col min="1" max="1" width="14.28515625" bestFit="1" customWidth="1"/>
    <col min="2" max="2" width="15.7109375" bestFit="1" customWidth="1"/>
    <col min="3" max="4" width="13.28515625" bestFit="1" customWidth="1"/>
    <col min="5" max="6" width="11" style="249" bestFit="1" customWidth="1"/>
    <col min="7" max="26" width="8.28515625" style="249" bestFit="1" customWidth="1"/>
    <col min="27" max="28" width="8.85546875" style="249" bestFit="1" customWidth="1"/>
    <col min="29" max="31" width="11" style="119" bestFit="1" customWidth="1"/>
    <col min="32" max="34" width="10.42578125" style="119" bestFit="1" customWidth="1"/>
    <col min="35" max="47" width="8.28515625" style="119" bestFit="1" customWidth="1"/>
    <col min="48" max="48" width="10.140625" customWidth="1"/>
  </cols>
  <sheetData>
    <row r="1" spans="1:48" s="262" customFormat="1">
      <c r="A1" s="14"/>
      <c r="B1" s="14" t="s">
        <v>194</v>
      </c>
      <c r="C1" s="14" t="s">
        <v>209</v>
      </c>
      <c r="D1" s="14" t="s">
        <v>209</v>
      </c>
      <c r="E1" s="282" t="s">
        <v>198</v>
      </c>
      <c r="F1" s="283" t="s">
        <v>210</v>
      </c>
      <c r="G1" s="284" t="s">
        <v>387</v>
      </c>
      <c r="H1" s="284" t="s">
        <v>387</v>
      </c>
      <c r="I1" s="284" t="s">
        <v>387</v>
      </c>
      <c r="J1" s="284" t="s">
        <v>387</v>
      </c>
      <c r="K1" s="284" t="s">
        <v>387</v>
      </c>
      <c r="L1" s="284" t="s">
        <v>387</v>
      </c>
      <c r="M1" s="284" t="s">
        <v>387</v>
      </c>
      <c r="N1" s="284" t="s">
        <v>387</v>
      </c>
      <c r="O1" s="284" t="s">
        <v>387</v>
      </c>
      <c r="P1" s="284" t="s">
        <v>387</v>
      </c>
      <c r="Q1" s="284" t="s">
        <v>387</v>
      </c>
      <c r="R1" s="284" t="s">
        <v>387</v>
      </c>
      <c r="S1" s="284" t="s">
        <v>387</v>
      </c>
      <c r="T1" s="284" t="s">
        <v>387</v>
      </c>
      <c r="U1" s="284" t="s">
        <v>387</v>
      </c>
      <c r="V1" s="284" t="s">
        <v>387</v>
      </c>
      <c r="W1" s="284" t="s">
        <v>387</v>
      </c>
      <c r="X1" s="284" t="s">
        <v>387</v>
      </c>
      <c r="Y1" s="284" t="s">
        <v>387</v>
      </c>
      <c r="Z1" s="284" t="s">
        <v>387</v>
      </c>
      <c r="AA1" s="285" t="s">
        <v>286</v>
      </c>
      <c r="AB1" s="285" t="s">
        <v>286</v>
      </c>
      <c r="AC1" s="286" t="s">
        <v>386</v>
      </c>
      <c r="AD1" s="286" t="s">
        <v>386</v>
      </c>
      <c r="AE1" s="286" t="s">
        <v>386</v>
      </c>
      <c r="AF1" s="287" t="s">
        <v>388</v>
      </c>
      <c r="AG1" s="287" t="s">
        <v>388</v>
      </c>
      <c r="AH1" s="287" t="s">
        <v>388</v>
      </c>
      <c r="AI1" s="288" t="s">
        <v>207</v>
      </c>
      <c r="AJ1" s="288" t="s">
        <v>207</v>
      </c>
      <c r="AK1" s="288" t="s">
        <v>207</v>
      </c>
      <c r="AL1" s="288" t="s">
        <v>207</v>
      </c>
      <c r="AM1" s="288" t="s">
        <v>207</v>
      </c>
      <c r="AN1" s="288" t="s">
        <v>207</v>
      </c>
      <c r="AO1" s="288" t="s">
        <v>207</v>
      </c>
      <c r="AP1" s="288" t="s">
        <v>207</v>
      </c>
      <c r="AQ1" s="288" t="s">
        <v>207</v>
      </c>
      <c r="AR1" s="288" t="s">
        <v>207</v>
      </c>
      <c r="AS1" s="288" t="s">
        <v>207</v>
      </c>
      <c r="AT1" s="288" t="s">
        <v>207</v>
      </c>
      <c r="AU1" s="288" t="s">
        <v>207</v>
      </c>
      <c r="AV1" s="248"/>
    </row>
    <row r="2" spans="1:48">
      <c r="A2" s="14"/>
      <c r="B2" s="14" t="s">
        <v>195</v>
      </c>
      <c r="C2" s="14" t="s">
        <v>196</v>
      </c>
      <c r="D2" s="14" t="s">
        <v>197</v>
      </c>
      <c r="E2" s="282" t="s">
        <v>200</v>
      </c>
      <c r="F2" s="283" t="s">
        <v>201</v>
      </c>
      <c r="G2" s="284" t="s">
        <v>202</v>
      </c>
      <c r="H2" s="284" t="s">
        <v>202</v>
      </c>
      <c r="I2" s="284" t="s">
        <v>202</v>
      </c>
      <c r="J2" s="284" t="s">
        <v>202</v>
      </c>
      <c r="K2" s="284" t="s">
        <v>201</v>
      </c>
      <c r="L2" s="284" t="s">
        <v>201</v>
      </c>
      <c r="M2" s="284" t="s">
        <v>206</v>
      </c>
      <c r="N2" s="284" t="s">
        <v>206</v>
      </c>
      <c r="O2" s="284" t="s">
        <v>206</v>
      </c>
      <c r="P2" s="284" t="s">
        <v>206</v>
      </c>
      <c r="Q2" s="284" t="s">
        <v>200</v>
      </c>
      <c r="R2" s="284" t="s">
        <v>200</v>
      </c>
      <c r="S2" s="284" t="s">
        <v>200</v>
      </c>
      <c r="T2" s="284" t="s">
        <v>200</v>
      </c>
      <c r="U2" s="284" t="s">
        <v>196</v>
      </c>
      <c r="V2" s="284" t="s">
        <v>196</v>
      </c>
      <c r="W2" s="284" t="s">
        <v>196</v>
      </c>
      <c r="X2" s="284" t="s">
        <v>196</v>
      </c>
      <c r="Y2" s="284" t="s">
        <v>197</v>
      </c>
      <c r="Z2" s="284" t="s">
        <v>197</v>
      </c>
      <c r="AA2" s="285" t="s">
        <v>196</v>
      </c>
      <c r="AB2" s="285" t="s">
        <v>197</v>
      </c>
      <c r="AC2" s="286" t="s">
        <v>200</v>
      </c>
      <c r="AD2" s="286" t="s">
        <v>200</v>
      </c>
      <c r="AE2" s="286" t="s">
        <v>200</v>
      </c>
      <c r="AF2" s="287" t="s">
        <v>206</v>
      </c>
      <c r="AG2" s="287" t="s">
        <v>200</v>
      </c>
      <c r="AH2" s="287" t="s">
        <v>197</v>
      </c>
      <c r="AI2" s="288" t="s">
        <v>206</v>
      </c>
      <c r="AJ2" s="288" t="s">
        <v>206</v>
      </c>
      <c r="AK2" s="288" t="s">
        <v>206</v>
      </c>
      <c r="AL2" s="288" t="s">
        <v>206</v>
      </c>
      <c r="AM2" s="288" t="s">
        <v>206</v>
      </c>
      <c r="AN2" s="288" t="s">
        <v>200</v>
      </c>
      <c r="AO2" s="288" t="s">
        <v>200</v>
      </c>
      <c r="AP2" s="288" t="s">
        <v>200</v>
      </c>
      <c r="AQ2" s="288" t="s">
        <v>200</v>
      </c>
      <c r="AR2" s="288" t="s">
        <v>196</v>
      </c>
      <c r="AS2" s="288" t="s">
        <v>196</v>
      </c>
      <c r="AT2" s="288" t="s">
        <v>197</v>
      </c>
      <c r="AU2" s="288" t="s">
        <v>197</v>
      </c>
      <c r="AV2" s="248"/>
    </row>
    <row r="3" spans="1:48" s="262" customFormat="1">
      <c r="A3" s="289"/>
      <c r="B3" s="289" t="s">
        <v>199</v>
      </c>
      <c r="C3" s="289">
        <v>2394</v>
      </c>
      <c r="D3" s="289">
        <v>2394</v>
      </c>
      <c r="E3" s="290">
        <v>2399</v>
      </c>
      <c r="F3" s="291">
        <v>2394</v>
      </c>
      <c r="G3" s="292">
        <v>2661</v>
      </c>
      <c r="H3" s="292">
        <v>2660</v>
      </c>
      <c r="I3" s="292">
        <v>2128</v>
      </c>
      <c r="J3" s="292">
        <v>1596</v>
      </c>
      <c r="K3" s="292">
        <v>2661</v>
      </c>
      <c r="L3" s="292">
        <v>2660</v>
      </c>
      <c r="M3" s="292">
        <v>2661</v>
      </c>
      <c r="N3" s="292">
        <v>2660</v>
      </c>
      <c r="O3" s="292">
        <v>2128</v>
      </c>
      <c r="P3" s="292">
        <v>1596</v>
      </c>
      <c r="Q3" s="292">
        <v>2661</v>
      </c>
      <c r="R3" s="292">
        <v>2660</v>
      </c>
      <c r="S3" s="292">
        <v>2394</v>
      </c>
      <c r="T3" s="292">
        <v>1596</v>
      </c>
      <c r="U3" s="292">
        <v>2661</v>
      </c>
      <c r="V3" s="292">
        <v>2660</v>
      </c>
      <c r="W3" s="292">
        <v>2394</v>
      </c>
      <c r="X3" s="292">
        <v>1596</v>
      </c>
      <c r="Y3" s="292">
        <v>2661</v>
      </c>
      <c r="Z3" s="292">
        <v>2660</v>
      </c>
      <c r="AA3" s="293">
        <v>1666</v>
      </c>
      <c r="AB3" s="293">
        <v>1666</v>
      </c>
      <c r="AC3" s="294">
        <v>3066</v>
      </c>
      <c r="AD3" s="294">
        <v>2403</v>
      </c>
      <c r="AE3" s="294">
        <v>1603</v>
      </c>
      <c r="AF3" s="295">
        <v>1666</v>
      </c>
      <c r="AG3" s="295">
        <v>1666</v>
      </c>
      <c r="AH3" s="295">
        <v>1666</v>
      </c>
      <c r="AI3" s="296">
        <v>3459</v>
      </c>
      <c r="AJ3" s="296">
        <v>3458</v>
      </c>
      <c r="AK3" s="296">
        <v>2661</v>
      </c>
      <c r="AL3" s="296">
        <v>2261</v>
      </c>
      <c r="AM3" s="296">
        <v>1197</v>
      </c>
      <c r="AN3" s="296">
        <v>3459</v>
      </c>
      <c r="AO3" s="296">
        <v>3458</v>
      </c>
      <c r="AP3" s="296">
        <v>2394</v>
      </c>
      <c r="AQ3" s="296">
        <v>1197</v>
      </c>
      <c r="AR3" s="296">
        <v>3459</v>
      </c>
      <c r="AS3" s="296">
        <v>3458</v>
      </c>
      <c r="AT3" s="296">
        <v>3459</v>
      </c>
      <c r="AU3" s="296">
        <v>3458</v>
      </c>
      <c r="AV3" s="248"/>
    </row>
    <row r="4" spans="1:48" s="262" customFormat="1">
      <c r="A4" s="14" t="s">
        <v>364</v>
      </c>
      <c r="B4" s="14" t="s">
        <v>208</v>
      </c>
      <c r="C4" s="14" t="s">
        <v>205</v>
      </c>
      <c r="D4" s="14" t="s">
        <v>205</v>
      </c>
      <c r="E4" s="282" t="s">
        <v>205</v>
      </c>
      <c r="F4" s="283" t="s">
        <v>205</v>
      </c>
      <c r="G4" s="284" t="s">
        <v>203</v>
      </c>
      <c r="H4" s="284" t="s">
        <v>204</v>
      </c>
      <c r="I4" s="284" t="s">
        <v>205</v>
      </c>
      <c r="J4" s="284" t="s">
        <v>205</v>
      </c>
      <c r="K4" s="284" t="s">
        <v>203</v>
      </c>
      <c r="L4" s="284" t="s">
        <v>204</v>
      </c>
      <c r="M4" s="284" t="s">
        <v>203</v>
      </c>
      <c r="N4" s="284" t="s">
        <v>204</v>
      </c>
      <c r="O4" s="284" t="s">
        <v>205</v>
      </c>
      <c r="P4" s="284" t="s">
        <v>205</v>
      </c>
      <c r="Q4" s="284" t="s">
        <v>203</v>
      </c>
      <c r="R4" s="284" t="s">
        <v>204</v>
      </c>
      <c r="S4" s="284" t="s">
        <v>205</v>
      </c>
      <c r="T4" s="284" t="s">
        <v>205</v>
      </c>
      <c r="U4" s="284" t="s">
        <v>203</v>
      </c>
      <c r="V4" s="284" t="s">
        <v>204</v>
      </c>
      <c r="W4" s="284" t="s">
        <v>205</v>
      </c>
      <c r="X4" s="284" t="s">
        <v>205</v>
      </c>
      <c r="Y4" s="284" t="s">
        <v>203</v>
      </c>
      <c r="Z4" s="284" t="s">
        <v>204</v>
      </c>
      <c r="AA4" s="285" t="s">
        <v>205</v>
      </c>
      <c r="AB4" s="285" t="s">
        <v>205</v>
      </c>
      <c r="AC4" s="286" t="s">
        <v>205</v>
      </c>
      <c r="AD4" s="286" t="s">
        <v>205</v>
      </c>
      <c r="AE4" s="286" t="s">
        <v>205</v>
      </c>
      <c r="AF4" s="287" t="s">
        <v>205</v>
      </c>
      <c r="AG4" s="287" t="s">
        <v>205</v>
      </c>
      <c r="AH4" s="287" t="s">
        <v>205</v>
      </c>
      <c r="AI4" s="288" t="s">
        <v>203</v>
      </c>
      <c r="AJ4" s="288" t="s">
        <v>204</v>
      </c>
      <c r="AK4" s="288" t="s">
        <v>205</v>
      </c>
      <c r="AL4" s="288" t="s">
        <v>205</v>
      </c>
      <c r="AM4" s="288" t="s">
        <v>205</v>
      </c>
      <c r="AN4" s="288" t="s">
        <v>203</v>
      </c>
      <c r="AO4" s="288" t="s">
        <v>204</v>
      </c>
      <c r="AP4" s="288" t="s">
        <v>205</v>
      </c>
      <c r="AQ4" s="288" t="s">
        <v>205</v>
      </c>
      <c r="AR4" s="288" t="s">
        <v>203</v>
      </c>
      <c r="AS4" s="288" t="s">
        <v>204</v>
      </c>
      <c r="AT4" s="288" t="s">
        <v>203</v>
      </c>
      <c r="AU4" s="288" t="s">
        <v>204</v>
      </c>
      <c r="AV4" s="241"/>
    </row>
    <row r="5" spans="1:48">
      <c r="A5" s="14" t="s">
        <v>307</v>
      </c>
      <c r="B5" s="14" t="s">
        <v>356</v>
      </c>
      <c r="C5" s="14"/>
      <c r="D5" s="14"/>
      <c r="E5" s="282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5"/>
      <c r="AC5" s="286"/>
      <c r="AD5" s="286"/>
      <c r="AE5" s="286"/>
      <c r="AF5" s="287"/>
      <c r="AG5" s="287"/>
      <c r="AH5" s="287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41"/>
    </row>
    <row r="6" spans="1:48">
      <c r="A6" s="14" t="str">
        <f>RunTime!A6</f>
        <v>avrora</v>
      </c>
      <c r="B6" s="14" t="str">
        <f>RunTime!B6</f>
        <v>JN</v>
      </c>
      <c r="C6" s="15">
        <f>Energy!C6/Energy!AW6</f>
        <v>2.3183441839266616</v>
      </c>
      <c r="D6" s="15">
        <f>Energy!D6/Energy!AW6</f>
        <v>2.0251132655025335</v>
      </c>
      <c r="E6" s="346">
        <f>Energy!E6/Energy!AW6</f>
        <v>0.50470672117605331</v>
      </c>
      <c r="F6" s="347">
        <f>Energy!F6/Energy!AW6</f>
        <v>1.2354294691551346</v>
      </c>
      <c r="G6" s="348">
        <f>Energy!G6/Energy!AW6</f>
        <v>0.57908301865315426</v>
      </c>
      <c r="H6" s="348">
        <f>Energy!H6/Energy!$AW6</f>
        <v>0.53810665965087867</v>
      </c>
      <c r="I6" s="348">
        <f>Energy!I6/Energy!AW6</f>
        <v>0.44978904845699375</v>
      </c>
      <c r="J6" s="348">
        <f>Energy!J6/Energy!AW6</f>
        <v>0.42216212825249427</v>
      </c>
      <c r="K6" s="348">
        <f>Energy!K6/Energy!AW6</f>
        <v>0.532483806094039</v>
      </c>
      <c r="L6" s="348">
        <f>Energy!L6/Energy!$AW6</f>
        <v>0.50951066467830586</v>
      </c>
      <c r="M6" s="348">
        <f>Energy!M6/Energy!AW6</f>
        <v>0.47163770838152047</v>
      </c>
      <c r="N6" s="348">
        <f>Energy!N6/Energy!$AW6</f>
        <v>0.447842365670095</v>
      </c>
      <c r="O6" s="348">
        <f>Energy!O6/Energy!AW6</f>
        <v>0.39907746409324774</v>
      </c>
      <c r="P6" s="348">
        <f>Energy!P6/Energy!AW6</f>
        <v>0.2612785914393298</v>
      </c>
      <c r="Q6" s="348">
        <f>Energy!Q6/Energy!AW6</f>
        <v>0.42873059751258635</v>
      </c>
      <c r="R6" s="348">
        <f>Energy!R6/Energy!$AW6</f>
        <v>0.40838221489675636</v>
      </c>
      <c r="S6" s="348">
        <f>Energy!S6/Energy!AW6</f>
        <v>0.38581154857445105</v>
      </c>
      <c r="T6" s="348">
        <f>Energy!T6/Energy!AW6</f>
        <v>0.23385955130326516</v>
      </c>
      <c r="U6" s="348">
        <f>Energy!U6/Energy!AW6</f>
        <v>0.41053118548899442</v>
      </c>
      <c r="V6" s="348">
        <f>Energy!V6/Energy!$AW6</f>
        <v>0.30488324416340989</v>
      </c>
      <c r="W6" s="348">
        <f>Energy!W6/Energy!AW6</f>
        <v>0.27568073196434734</v>
      </c>
      <c r="X6" s="348">
        <f>Energy!X6/Energy!AW6</f>
        <v>0.22182194607195285</v>
      </c>
      <c r="Y6" s="348">
        <f>Energy!Y6/Energy!AW6</f>
        <v>0.36420534072289296</v>
      </c>
      <c r="Z6" s="348">
        <f>Energy!Z6/Energy!AW6</f>
        <v>0.26285184073648216</v>
      </c>
      <c r="AA6" s="349">
        <f>Energy!AA6/Energy!AW6</f>
        <v>0.17539359903822091</v>
      </c>
      <c r="AB6" s="349">
        <f>Energy!AB6/Energy!AW6</f>
        <v>0.18889227319050317</v>
      </c>
      <c r="AC6" s="350">
        <f>Energy!AC6/Energy!AW6</f>
        <v>0.29306899145167103</v>
      </c>
      <c r="AD6" s="350">
        <f>Energy!AD6/Energy!AW6</f>
        <v>0.25677527060032446</v>
      </c>
      <c r="AE6" s="350">
        <f>Energy!AE6/Energy!AW6</f>
        <v>0.2171978236923203</v>
      </c>
      <c r="AF6" s="351">
        <f>Energy!AF6/Energy!AW6</f>
        <v>0.3409431313493021</v>
      </c>
      <c r="AG6" s="351">
        <f>Energy!AG6/Energy!AW6</f>
        <v>0.28650084340408688</v>
      </c>
      <c r="AH6" s="351">
        <f>Energy!AH6/Energy!AW6</f>
        <v>0.30796241906218402</v>
      </c>
      <c r="AI6" s="352">
        <f>Energy!AI6/Energy!AW6</f>
        <v>0.38099843336861833</v>
      </c>
      <c r="AJ6" s="352">
        <f>Energy!AJ6/Energy!$AW6</f>
        <v>0.30242215028246816</v>
      </c>
      <c r="AK6" s="352">
        <f>Energy!AK6/Energy!AW6</f>
        <v>0.25910194783079665</v>
      </c>
      <c r="AL6" s="352">
        <f>Energy!AL6/Energy!AW6</f>
        <v>0.25821240754729752</v>
      </c>
      <c r="AM6" s="352">
        <f>Energy!AM6/Energy!AW6</f>
        <v>0.43314431136708864</v>
      </c>
      <c r="AN6" s="352">
        <f>Energy!AN6/Energy!AW6</f>
        <v>0.27818620535654703</v>
      </c>
      <c r="AO6" s="352">
        <f>Energy!AO6/Energy!AW6</f>
        <v>0.28044388712413337</v>
      </c>
      <c r="AP6" s="352">
        <f>Energy!AP6/Energy!AW6</f>
        <v>0.26149941051437497</v>
      </c>
      <c r="AQ6" s="352">
        <f>Energy!AQ6/Energy!AW6</f>
        <v>0.34279549871806009</v>
      </c>
      <c r="AR6" s="352">
        <f>Energy!AR6/Energy!AW6</f>
        <v>0.2604221991638655</v>
      </c>
      <c r="AS6" s="352">
        <f>Energy!AS6/Energy!$AW6</f>
        <v>0.26325800098621777</v>
      </c>
      <c r="AT6" s="352">
        <f>Energy!AT6/Energy!AW6</f>
        <v>0.22964520706384428</v>
      </c>
      <c r="AU6" s="352">
        <f>Energy!AU6/Energy!AW6</f>
        <v>0.23366057346404237</v>
      </c>
    </row>
    <row r="7" spans="1:48">
      <c r="A7" s="14" t="str">
        <f>RunTime!A7</f>
        <v>batik</v>
      </c>
      <c r="B7" s="14" t="str">
        <f>RunTime!B7</f>
        <v>JN</v>
      </c>
      <c r="C7" s="15">
        <f>Energy!C7/Energy!AW7</f>
        <v>2.0672217331735303</v>
      </c>
      <c r="D7" s="15">
        <f>Energy!D7/Energy!AW7</f>
        <v>2.0735514446937859</v>
      </c>
      <c r="E7" s="346">
        <f>Energy!E7/Energy!AW7</f>
        <v>0.5981348924984855</v>
      </c>
      <c r="F7" s="347">
        <f>Energy!F7/Energy!AW7</f>
        <v>1.1550517382606358</v>
      </c>
      <c r="G7" s="348">
        <f>Energy!G7/Energy!AW7</f>
        <v>0.61896929224123465</v>
      </c>
      <c r="H7" s="348">
        <f>Energy!H7/Energy!$AW7</f>
        <v>0.490459257583647</v>
      </c>
      <c r="I7" s="348">
        <f>Energy!I7/Energy!AW7</f>
        <v>0.43127046371072786</v>
      </c>
      <c r="J7" s="348">
        <f>Energy!J7/Energy!AW7</f>
        <v>0.35599061427796203</v>
      </c>
      <c r="K7" s="348">
        <f>Energy!K7/Energy!AW7</f>
        <v>0.58289519392797062</v>
      </c>
      <c r="L7" s="348">
        <f>Energy!L7/Energy!$AW7</f>
        <v>0.4421325514793995</v>
      </c>
      <c r="M7" s="348">
        <f>Energy!M7/Energy!AW7</f>
        <v>0.5164385585432586</v>
      </c>
      <c r="N7" s="348">
        <f>Energy!N7/Energy!$AW7</f>
        <v>0.42130910105106345</v>
      </c>
      <c r="O7" s="348">
        <f>Energy!O7/Energy!AW7</f>
        <v>0.36320083945986692</v>
      </c>
      <c r="P7" s="348">
        <f>Energy!P7/Energy!AW7</f>
        <v>0.28304200853065986</v>
      </c>
      <c r="Q7" s="348">
        <f>Energy!Q7/Energy!AW7</f>
        <v>0.51357943212341772</v>
      </c>
      <c r="R7" s="348">
        <f>Energy!R7/Energy!$AW7</f>
        <v>0.44943902779716327</v>
      </c>
      <c r="S7" s="348">
        <f>Energy!S7/Energy!AW7</f>
        <v>0.41455215374349041</v>
      </c>
      <c r="T7" s="348">
        <f>Energy!T7/Energy!AW7</f>
        <v>0.29035288022548517</v>
      </c>
      <c r="U7" s="348">
        <f>Energy!U7/Energy!AW7</f>
        <v>0.53128061012817607</v>
      </c>
      <c r="V7" s="348">
        <f>Energy!V7/Energy!$AW7</f>
        <v>0.39604924971468342</v>
      </c>
      <c r="W7" s="348">
        <f>Energy!W7/Energy!AW7</f>
        <v>0.35499558835361439</v>
      </c>
      <c r="X7" s="348">
        <f>Energy!X7/Energy!AW7</f>
        <v>0.28120097811291028</v>
      </c>
      <c r="Y7" s="348">
        <f>Energy!Y7/Energy!AW7</f>
        <v>0.53245781899493794</v>
      </c>
      <c r="Z7" s="348">
        <f>Energy!Z7/Energy!AW7</f>
        <v>0.38721565120590223</v>
      </c>
      <c r="AA7" s="349">
        <f>Energy!AA7/Energy!AW7</f>
        <v>0.18466284828211024</v>
      </c>
      <c r="AB7" s="349">
        <f>Energy!AB7/Energy!AW7</f>
        <v>0.19616495655080379</v>
      </c>
      <c r="AC7" s="350">
        <f>Energy!AC7/Energy!AW7</f>
        <v>0.37132006976751947</v>
      </c>
      <c r="AD7" s="350">
        <f>Energy!AD7/Energy!AW7</f>
        <v>0.29900363972655541</v>
      </c>
      <c r="AE7" s="350">
        <f>Energy!AE7/Energy!AW7</f>
        <v>0.27085106793694197</v>
      </c>
      <c r="AF7" s="351">
        <f>Energy!AF7/Energy!AW7</f>
        <v>0.29461210178075264</v>
      </c>
      <c r="AG7" s="351">
        <f>Energy!AG7/Energy!AW7</f>
        <v>0.2775498607790004</v>
      </c>
      <c r="AH7" s="351">
        <f>Energy!AH7/Energy!AW7</f>
        <v>0.31033039580362853</v>
      </c>
      <c r="AI7" s="352">
        <f>Energy!AI7/Energy!AW7</f>
        <v>0.3545766847157904</v>
      </c>
      <c r="AJ7" s="352">
        <f>Energy!AJ7/Energy!$AW7</f>
        <v>0.32885376838152247</v>
      </c>
      <c r="AK7" s="352">
        <f>Energy!AK7/Energy!AW7</f>
        <v>0.32300859281865552</v>
      </c>
      <c r="AL7" s="352">
        <f>Energy!AL7/Energy!AW7</f>
        <v>0.32031052751144751</v>
      </c>
      <c r="AM7" s="352">
        <f>Energy!AM7/Energy!AW7</f>
        <v>0.41154603834874109</v>
      </c>
      <c r="AN7" s="352">
        <f>Energy!AN7/Energy!AW7</f>
        <v>0.33581753050307833</v>
      </c>
      <c r="AO7" s="352">
        <f>Energy!AO7/Energy!AW7</f>
        <v>0.34184233439691414</v>
      </c>
      <c r="AP7" s="352">
        <f>Energy!AP7/Energy!AW7</f>
        <v>0.31391478378682813</v>
      </c>
      <c r="AQ7" s="352">
        <f>Energy!AQ7/Energy!AW7</f>
        <v>0.41355619999213711</v>
      </c>
      <c r="AR7" s="352">
        <f>Energy!AR7/Energy!AW7</f>
        <v>0.3158555686997736</v>
      </c>
      <c r="AS7" s="352">
        <f>Energy!AS7/Energy!$AW7</f>
        <v>0.33389856257457512</v>
      </c>
      <c r="AT7" s="352">
        <f>Energy!AT7/Energy!AW7</f>
        <v>0.3298918998202735</v>
      </c>
      <c r="AU7" s="352">
        <f>Energy!AU7/Energy!AW7</f>
        <v>0.33678813432196258</v>
      </c>
    </row>
    <row r="8" spans="1:48">
      <c r="A8" s="14" t="str">
        <f>RunTime!A8</f>
        <v>eclipse</v>
      </c>
      <c r="B8" s="14" t="str">
        <f>RunTime!B8</f>
        <v>JS</v>
      </c>
      <c r="C8" s="15">
        <f>Energy!C8/Energy!AW8</f>
        <v>2.2545682710479436</v>
      </c>
      <c r="D8" s="15">
        <f>Energy!D8/Energy!AW8</f>
        <v>2.3437165742092891</v>
      </c>
      <c r="E8" s="346">
        <f>Energy!E8/Energy!AW8</f>
        <v>0.65106363031776138</v>
      </c>
      <c r="F8" s="347">
        <f>Energy!F8/Energy!AW8</f>
        <v>1.1915383083871243</v>
      </c>
      <c r="G8" s="348">
        <f>Energy!G8/Energy!AW8</f>
        <v>0.54051945518149647</v>
      </c>
      <c r="H8" s="348">
        <f>Energy!H8/Energy!$AW8</f>
        <v>0.43001376720415446</v>
      </c>
      <c r="I8" s="348">
        <f>Energy!I8/Energy!AW8</f>
        <v>0.41093110626186374</v>
      </c>
      <c r="J8" s="348">
        <f>Energy!J8/Energy!AW8</f>
        <v>0.33804978031257327</v>
      </c>
      <c r="K8" s="348">
        <f>Energy!K8/Energy!AW8</f>
        <v>0.51124237834463071</v>
      </c>
      <c r="L8" s="348">
        <f>Energy!L8/Energy!$AW8</f>
        <v>0.39631273391754418</v>
      </c>
      <c r="M8" s="348">
        <f>Energy!M8/Energy!AW8</f>
        <v>0.44689853218661785</v>
      </c>
      <c r="N8" s="348">
        <f>Energy!N8/Energy!$AW8</f>
        <v>0.3698954992984772</v>
      </c>
      <c r="O8" s="348">
        <f>Energy!O8/Energy!AW8</f>
        <v>0.31691971369046673</v>
      </c>
      <c r="P8" s="348">
        <f>Energy!P8/Energy!AW8</f>
        <v>0.23749190043753032</v>
      </c>
      <c r="Q8" s="348">
        <f>Energy!Q8/Energy!AW8</f>
        <v>0.47625262718063216</v>
      </c>
      <c r="R8" s="348">
        <f>Energy!R8/Energy!$AW8</f>
        <v>0.38739343101515633</v>
      </c>
      <c r="S8" s="348">
        <f>Energy!S8/Energy!AW8</f>
        <v>0.36024957691676107</v>
      </c>
      <c r="T8" s="348">
        <f>Energy!T8/Energy!AW8</f>
        <v>0.24883302925232473</v>
      </c>
      <c r="U8" s="348">
        <f>Energy!U8/Energy!AW8</f>
        <v>0.45512384379026105</v>
      </c>
      <c r="V8" s="348">
        <f>Energy!V8/Energy!$AW8</f>
        <v>0.33383347981091288</v>
      </c>
      <c r="W8" s="348">
        <f>Energy!W8/Energy!AW8</f>
        <v>0.3036157274541772</v>
      </c>
      <c r="X8" s="348">
        <f>Energy!X8/Energy!AW8</f>
        <v>0.23444159529312794</v>
      </c>
      <c r="Y8" s="348">
        <f>Energy!Y8/Energy!AW8</f>
        <v>0.51328101672115134</v>
      </c>
      <c r="Z8" s="348">
        <f>Energy!Z8/Energy!AW8</f>
        <v>0.37933014335700582</v>
      </c>
      <c r="AA8" s="349">
        <f>Energy!AA8/Energy!AW8</f>
        <v>0.18651076601729494</v>
      </c>
      <c r="AB8" s="349">
        <f>Energy!AB8/Energy!AW8</f>
        <v>0.19866403684651293</v>
      </c>
      <c r="AC8" s="350">
        <f>Energy!AC8/Energy!AW8</f>
        <v>0.53855072059327136</v>
      </c>
      <c r="AD8" s="350">
        <f>Energy!AD8/Energy!AW8</f>
        <v>0.34740695928286053</v>
      </c>
      <c r="AE8" s="350">
        <f>Energy!AE8/Energy!AW8</f>
        <v>0.26439891645581864</v>
      </c>
      <c r="AF8" s="351">
        <f>Energy!AF8/Energy!AW8</f>
        <v>0.32843186257573664</v>
      </c>
      <c r="AG8" s="351">
        <f>Energy!AG8/Energy!AW8</f>
        <v>0.3021003035667324</v>
      </c>
      <c r="AH8" s="351">
        <f>Energy!AH8/Energy!AW8</f>
        <v>0.32993631458987022</v>
      </c>
      <c r="AI8" s="352">
        <f>Energy!AI8/Energy!AW8</f>
        <v>0.33695621296849082</v>
      </c>
      <c r="AJ8" s="352">
        <f>Energy!AJ8/Energy!$AW8</f>
        <v>0.30704274683159921</v>
      </c>
      <c r="AK8" s="352">
        <f>Energy!AK8/Energy!AW8</f>
        <v>0.29190201843672248</v>
      </c>
      <c r="AL8" s="352">
        <f>Energy!AL8/Energy!AW8</f>
        <v>0.29551595005725623</v>
      </c>
      <c r="AM8" s="352">
        <f>Energy!AM8/Energy!AW8</f>
        <v>0.35608463796812395</v>
      </c>
      <c r="AN8" s="352">
        <f>Energy!AN8/Energy!AW8</f>
        <v>0.37083262465240224</v>
      </c>
      <c r="AO8" s="352">
        <f>Energy!AO8/Energy!AW8</f>
        <v>0.35756472725795696</v>
      </c>
      <c r="AP8" s="352">
        <f>Energy!AP8/Energy!AW8</f>
        <v>0.32313740916082495</v>
      </c>
      <c r="AQ8" s="352">
        <f>Energy!AQ8/Energy!AW8</f>
        <v>0.37839876085583046</v>
      </c>
      <c r="AR8" s="352">
        <f>Energy!AR8/Energy!AW8</f>
        <v>0.32523493614315002</v>
      </c>
      <c r="AS8" s="352">
        <f>Energy!AS8/Energy!$AW8</f>
        <v>0.32921027104348261</v>
      </c>
      <c r="AT8" s="352">
        <f>Energy!AT8/Energy!AW8</f>
        <v>0.47564718242336201</v>
      </c>
      <c r="AU8" s="352">
        <f>Energy!AU8/Energy!AW8</f>
        <v>0.47887101392400705</v>
      </c>
    </row>
    <row r="9" spans="1:48">
      <c r="A9" s="14" t="str">
        <f>RunTime!A9</f>
        <v>h2</v>
      </c>
      <c r="B9" s="14" t="str">
        <f>RunTime!B9</f>
        <v>JN</v>
      </c>
      <c r="C9" s="15">
        <f>Energy!C9/Energy!AW9</f>
        <v>2.2268264712494426</v>
      </c>
      <c r="D9" s="15">
        <f>Energy!D9/Energy!AW9</f>
        <v>1.3222589344023201</v>
      </c>
      <c r="E9" s="346">
        <f>Energy!E9/Energy!AW9</f>
        <v>0.6127902955311062</v>
      </c>
      <c r="F9" s="347">
        <f>Energy!F9/Energy!AW9</f>
        <v>1.2391663496011789</v>
      </c>
      <c r="G9" s="348">
        <f>Energy!G9/Energy!AW9</f>
        <v>0.58493051945023611</v>
      </c>
      <c r="H9" s="348">
        <f>Energy!H9/Energy!$AW9</f>
        <v>0.4763631456999739</v>
      </c>
      <c r="I9" s="348">
        <f>Energy!I9/Energy!AW9</f>
        <v>0.41703640295027405</v>
      </c>
      <c r="J9" s="348">
        <f>Energy!J9/Energy!AW9</f>
        <v>0.33593631700084048</v>
      </c>
      <c r="K9" s="348">
        <f>Energy!K9/Energy!AW9</f>
        <v>0.52619409259250782</v>
      </c>
      <c r="L9" s="348">
        <f>Energy!L9/Energy!$AW9</f>
        <v>0.41751770559469314</v>
      </c>
      <c r="M9" s="348">
        <f>Energy!M9/Energy!AW9</f>
        <v>0.46458031943782935</v>
      </c>
      <c r="N9" s="348">
        <f>Energy!N9/Energy!$AW9</f>
        <v>0.41053548660979278</v>
      </c>
      <c r="O9" s="348">
        <f>Energy!O9/Energy!AW9</f>
        <v>0.35685809380774597</v>
      </c>
      <c r="P9" s="348">
        <f>Energy!P9/Energy!AW9</f>
        <v>0.25846421372625494</v>
      </c>
      <c r="Q9" s="348">
        <f>Energy!Q9/Energy!AW9</f>
        <v>0.40757355488149394</v>
      </c>
      <c r="R9" s="348">
        <f>Energy!R9/Energy!$AW9</f>
        <v>0.34233565164719237</v>
      </c>
      <c r="S9" s="348">
        <f>Energy!S9/Energy!AW9</f>
        <v>0.32342882226452146</v>
      </c>
      <c r="T9" s="348">
        <f>Energy!T9/Energy!AW9</f>
        <v>0.22595152445924896</v>
      </c>
      <c r="U9" s="348">
        <f>Energy!U9/Energy!AW9</f>
        <v>0.39296114164117696</v>
      </c>
      <c r="V9" s="348">
        <f>Energy!V9/Energy!$AW9</f>
        <v>0.29695787115317906</v>
      </c>
      <c r="W9" s="348">
        <f>Energy!W9/Energy!AW9</f>
        <v>0.26519787791863664</v>
      </c>
      <c r="X9" s="348">
        <f>Energy!X9/Energy!AW9</f>
        <v>0.21175701146492526</v>
      </c>
      <c r="Y9" s="348">
        <f>Energy!Y9/Energy!AW9</f>
        <v>0.2567968234336464</v>
      </c>
      <c r="Z9" s="348">
        <f>Energy!Z9/Energy!AW9</f>
        <v>0.18726038636375927</v>
      </c>
      <c r="AA9" s="349">
        <f>Energy!AA9/Energy!AW9</f>
        <v>0.17541275053019012</v>
      </c>
      <c r="AB9" s="349">
        <f>Energy!AB9/Energy!AW9</f>
        <v>0.11622987368618273</v>
      </c>
      <c r="AC9" s="350">
        <f>Energy!AC9/Energy!AW9</f>
        <v>0.38290956145442168</v>
      </c>
      <c r="AD9" s="350">
        <f>Energy!AD9/Energy!AW9</f>
        <v>0.31229924927231473</v>
      </c>
      <c r="AE9" s="350">
        <f>Energy!AE9/Energy!AW9</f>
        <v>0.21918719845516388</v>
      </c>
      <c r="AF9" s="351">
        <f>Energy!AF9/Energy!AW9</f>
        <v>0.33129876820756188</v>
      </c>
      <c r="AG9" s="351">
        <f>Energy!AG9/Energy!AW9</f>
        <v>0.29928465368806767</v>
      </c>
      <c r="AH9" s="351">
        <f>Energy!AH9/Energy!AW9</f>
        <v>0.18769824987840891</v>
      </c>
      <c r="AI9" s="352">
        <f>Energy!AI9/Energy!AW9</f>
        <v>0.33034996696490387</v>
      </c>
      <c r="AJ9" s="352">
        <f>Energy!AJ9/Energy!$AW9</f>
        <v>0.31110488563476646</v>
      </c>
      <c r="AK9" s="352">
        <f>Energy!AK9/Energy!AW9</f>
        <v>0.28259728306287529</v>
      </c>
      <c r="AL9" s="352">
        <f>Energy!AL9/Energy!AW9</f>
        <v>0.28236876074147738</v>
      </c>
      <c r="AM9" s="352">
        <f>Energy!AM9/Energy!AW9</f>
        <v>0.33647658813588266</v>
      </c>
      <c r="AN9" s="352">
        <f>Energy!AN9/Energy!AW9</f>
        <v>0.28320362915061575</v>
      </c>
      <c r="AO9" s="352">
        <f>Energy!AO9/Energy!AW9</f>
        <v>0.27857494841288971</v>
      </c>
      <c r="AP9" s="352">
        <f>Energy!AP9/Energy!AW9</f>
        <v>0.25310450799158846</v>
      </c>
      <c r="AQ9" s="352">
        <f>Energy!AQ9/Energy!AW9</f>
        <v>0.31984261111322748</v>
      </c>
      <c r="AR9" s="352">
        <f>Energy!AR9/Energy!AW9</f>
        <v>0.26411748137245483</v>
      </c>
      <c r="AS9" s="352">
        <f>Energy!AS9/Energy!$AW9</f>
        <v>0.26276748678847794</v>
      </c>
      <c r="AT9" s="352">
        <f>Energy!AT9/Energy!AW9</f>
        <v>0.17648703046904129</v>
      </c>
      <c r="AU9" s="352">
        <f>Energy!AU9/Energy!AW9</f>
        <v>0.17789221511181</v>
      </c>
    </row>
    <row r="10" spans="1:48">
      <c r="A10" s="14" t="str">
        <f>RunTime!A10</f>
        <v>jython</v>
      </c>
      <c r="B10" s="14" t="str">
        <f>RunTime!B10</f>
        <v>JN</v>
      </c>
      <c r="C10" s="15">
        <f>Energy!C10/Energy!AW10</f>
        <v>2.3883332051617332</v>
      </c>
      <c r="D10" s="15">
        <f>Energy!D10/Energy!AW10</f>
        <v>2.3355282645801836</v>
      </c>
      <c r="E10" s="346">
        <f>Energy!E10/Energy!AW10</f>
        <v>0.51365529219315098</v>
      </c>
      <c r="F10" s="347">
        <f>Energy!F10/Energy!AW10</f>
        <v>1.096018770206163</v>
      </c>
      <c r="G10" s="348">
        <f>Energy!G10/Energy!AW10</f>
        <v>0.50587102813237717</v>
      </c>
      <c r="H10" s="348">
        <f>Energy!H10/Energy!$AW10</f>
        <v>0.40395646789573864</v>
      </c>
      <c r="I10" s="348">
        <f>Energy!I10/Energy!AW10</f>
        <v>0.37865247363444166</v>
      </c>
      <c r="J10" s="348">
        <f>Energy!J10/Energy!AW10</f>
        <v>0.31382640261703654</v>
      </c>
      <c r="K10" s="348">
        <f>Energy!K10/Energy!AW10</f>
        <v>0.47066425086697261</v>
      </c>
      <c r="L10" s="348">
        <f>Energy!L10/Energy!$AW10</f>
        <v>0.38338719597587634</v>
      </c>
      <c r="M10" s="348">
        <f>Energy!M10/Energy!AW10</f>
        <v>0.43726385989944028</v>
      </c>
      <c r="N10" s="348">
        <f>Energy!N10/Energy!$AW10</f>
        <v>0.36999211075946287</v>
      </c>
      <c r="O10" s="348">
        <f>Energy!O10/Energy!AW10</f>
        <v>0.3104541572927238</v>
      </c>
      <c r="P10" s="348">
        <f>Energy!P10/Energy!AW10</f>
        <v>0.23549902464896649</v>
      </c>
      <c r="Q10" s="348">
        <f>Energy!Q10/Energy!AW10</f>
        <v>0.44049922365074307</v>
      </c>
      <c r="R10" s="348">
        <f>Energy!R10/Energy!$AW10</f>
        <v>0.38835167054851688</v>
      </c>
      <c r="S10" s="348">
        <f>Energy!S10/Energy!AW10</f>
        <v>0.35035307098225743</v>
      </c>
      <c r="T10" s="348">
        <f>Energy!T10/Energy!AW10</f>
        <v>0.23776422710418643</v>
      </c>
      <c r="U10" s="348">
        <f>Energy!U10/Energy!AW10</f>
        <v>0.45033558002116597</v>
      </c>
      <c r="V10" s="348">
        <f>Energy!V10/Energy!$AW10</f>
        <v>0.34201549470596554</v>
      </c>
      <c r="W10" s="348">
        <f>Energy!W10/Energy!AW10</f>
        <v>0.30881641149136652</v>
      </c>
      <c r="X10" s="348">
        <f>Energy!X10/Energy!AW10</f>
        <v>0.24235388111587045</v>
      </c>
      <c r="Y10" s="348">
        <f>Energy!Y10/Energy!AW10</f>
        <v>0.45417119719084309</v>
      </c>
      <c r="Z10" s="348">
        <f>Energy!Z10/Energy!AW10</f>
        <v>0.34507187628383529</v>
      </c>
      <c r="AA10" s="349">
        <f>Energy!AA10/Energy!AW10</f>
        <v>0.18308627900652241</v>
      </c>
      <c r="AB10" s="349">
        <f>Energy!AB10/Energy!AW10</f>
        <v>0.21232822606423271</v>
      </c>
      <c r="AC10" s="350">
        <f>Energy!AC10/Energy!AW10</f>
        <v>0.31734978596227365</v>
      </c>
      <c r="AD10" s="350">
        <f>Energy!AD10/Energy!AW10</f>
        <v>0.28493592296210241</v>
      </c>
      <c r="AE10" s="350">
        <f>Energy!AE10/Energy!AW10</f>
        <v>0.24564721958563471</v>
      </c>
      <c r="AF10" s="351">
        <f>Energy!AF10/Energy!AW10</f>
        <v>0.29900591491277506</v>
      </c>
      <c r="AG10" s="351">
        <f>Energy!AG10/Energy!AW10</f>
        <v>0.27319153753697778</v>
      </c>
      <c r="AH10" s="351">
        <f>Energy!AH10/Energy!AW10</f>
        <v>0.34656410032763724</v>
      </c>
      <c r="AI10" s="352">
        <f>Energy!AI10/Energy!AW10</f>
        <v>0.30354114179385194</v>
      </c>
      <c r="AJ10" s="352">
        <f>Energy!AJ10/Energy!$AW10</f>
        <v>0.28671424789772626</v>
      </c>
      <c r="AK10" s="352">
        <f>Energy!AK10/Energy!AW10</f>
        <v>0.26939722375245723</v>
      </c>
      <c r="AL10" s="352">
        <f>Energy!AL10/Energy!AW10</f>
        <v>0.26540739186873274</v>
      </c>
      <c r="AM10" s="352">
        <f>Energy!AM10/Energy!AW10</f>
        <v>0.32498420368852937</v>
      </c>
      <c r="AN10" s="352">
        <f>Energy!AN10/Energy!AW10</f>
        <v>0.290780874168315</v>
      </c>
      <c r="AO10" s="352">
        <f>Energy!AO10/Energy!AW10</f>
        <v>0.2881470224861355</v>
      </c>
      <c r="AP10" s="352">
        <f>Energy!AP10/Energy!AW10</f>
        <v>0.26119078946855506</v>
      </c>
      <c r="AQ10" s="352">
        <f>Energy!AQ10/Energy!AW10</f>
        <v>0.3296883590469839</v>
      </c>
      <c r="AR10" s="352">
        <f>Energy!AR10/Energy!AW10</f>
        <v>0.28467614334954444</v>
      </c>
      <c r="AS10" s="352">
        <f>Energy!AS10/Energy!$AW10</f>
        <v>0.28088812938122926</v>
      </c>
      <c r="AT10" s="352">
        <f>Energy!AT10/Energy!AW10</f>
        <v>0.29083246899953263</v>
      </c>
      <c r="AU10" s="352">
        <f>Energy!AU10/Energy!AW10</f>
        <v>0.29374269046542845</v>
      </c>
    </row>
    <row r="11" spans="1:48">
      <c r="A11" s="14" t="str">
        <f>RunTime!A11</f>
        <v>lusearch</v>
      </c>
      <c r="B11" s="14" t="str">
        <f>RunTime!B11</f>
        <v>JS</v>
      </c>
      <c r="C11" s="15">
        <f>Energy!C11/Energy!AW11</f>
        <v>2.2933976844983075</v>
      </c>
      <c r="D11" s="15">
        <f>Energy!D11/Energy!AW11</f>
        <v>2.4023319544461206</v>
      </c>
      <c r="E11" s="346">
        <f>Energy!E11/Energy!AW11</f>
        <v>0.54467091401532963</v>
      </c>
      <c r="F11" s="347">
        <f>Energy!F11/Energy!AW11</f>
        <v>0.92689917606763339</v>
      </c>
      <c r="G11" s="348">
        <f>Energy!G11/Energy!AW11</f>
        <v>0.4515586769484195</v>
      </c>
      <c r="H11" s="348">
        <f>Energy!H11/Energy!$AW11</f>
        <v>0.41995996406297803</v>
      </c>
      <c r="I11" s="348">
        <f>Energy!I11/Energy!AW11</f>
        <v>0.32071271312946908</v>
      </c>
      <c r="J11" s="348">
        <f>Energy!J11/Energy!AW11</f>
        <v>0.27703593836528739</v>
      </c>
      <c r="K11" s="348">
        <f>Energy!K11/Energy!AW11</f>
        <v>0.4291677230565657</v>
      </c>
      <c r="L11" s="348">
        <f>Energy!L11/Energy!$AW11</f>
        <v>0.39206564227230861</v>
      </c>
      <c r="M11" s="348">
        <f>Energy!M11/Energy!AW11</f>
        <v>0.41504374482551076</v>
      </c>
      <c r="N11" s="348">
        <f>Energy!N11/Energy!$AW11</f>
        <v>0.39220570813227806</v>
      </c>
      <c r="O11" s="348">
        <f>Energy!O11/Energy!AW11</f>
        <v>0.33568321838557569</v>
      </c>
      <c r="P11" s="348">
        <f>Energy!P11/Energy!AW11</f>
        <v>0.23667970324601068</v>
      </c>
      <c r="Q11" s="348">
        <f>Energy!Q11/Energy!AW11</f>
        <v>0.41981959766221133</v>
      </c>
      <c r="R11" s="348">
        <f>Energy!R11/Energy!$AW11</f>
        <v>0.38390973090699282</v>
      </c>
      <c r="S11" s="348">
        <f>Energy!S11/Energy!AW11</f>
        <v>0.35410382746827851</v>
      </c>
      <c r="T11" s="348">
        <f>Energy!T11/Energy!AW11</f>
        <v>0.23253161174844511</v>
      </c>
      <c r="U11" s="348">
        <f>Energy!U11/Energy!AW11</f>
        <v>0.43187568975968027</v>
      </c>
      <c r="V11" s="348">
        <f>Energy!V11/Energy!$AW11</f>
        <v>0.33274249314199789</v>
      </c>
      <c r="W11" s="348">
        <f>Energy!W11/Energy!AW11</f>
        <v>0.29894834906409279</v>
      </c>
      <c r="X11" s="348">
        <f>Energy!X11/Energy!AW11</f>
        <v>0.23363566585351656</v>
      </c>
      <c r="Y11" s="348">
        <f>Energy!Y11/Energy!AW11</f>
        <v>0.44580609930915033</v>
      </c>
      <c r="Z11" s="348">
        <f>Energy!Z11/Energy!AW11</f>
        <v>0.31891931938355089</v>
      </c>
      <c r="AA11" s="349">
        <f>Energy!AA11/Energy!AW11</f>
        <v>0.17433096467398426</v>
      </c>
      <c r="AB11" s="349">
        <f>Energy!AB11/Energy!AW11</f>
        <v>0.22881732008992126</v>
      </c>
      <c r="AC11" s="350">
        <f>Energy!AC11/Energy!AW11</f>
        <v>0.37157628441058965</v>
      </c>
      <c r="AD11" s="350">
        <f>Energy!AD11/Energy!AW11</f>
        <v>0.27988357437705874</v>
      </c>
      <c r="AE11" s="350">
        <f>Energy!AE11/Energy!AW11</f>
        <v>0.22945613536256768</v>
      </c>
      <c r="AF11" s="351">
        <f>Energy!AF11/Energy!AW11</f>
        <v>0.2114485353735529</v>
      </c>
      <c r="AG11" s="351">
        <f>Energy!AG11/Energy!AW11</f>
        <v>0.24673200698296599</v>
      </c>
      <c r="AH11" s="351">
        <f>Energy!AH11/Energy!AW11</f>
        <v>0.36389160674027221</v>
      </c>
      <c r="AI11" s="352">
        <f>Energy!AI11/Energy!AW11</f>
        <v>0.25901323452027519</v>
      </c>
      <c r="AJ11" s="352">
        <f>Energy!AJ11/Energy!$AW11</f>
        <v>0.25962163368006352</v>
      </c>
      <c r="AK11" s="352">
        <f>Energy!AK11/Energy!AW11</f>
        <v>0.21547222122717319</v>
      </c>
      <c r="AL11" s="352">
        <f>Energy!AL11/Energy!AW11</f>
        <v>0.20976627138372461</v>
      </c>
      <c r="AM11" s="352">
        <f>Energy!AM11/Energy!AW11</f>
        <v>0.24026149076895167</v>
      </c>
      <c r="AN11" s="352">
        <f>Energy!AN11/Energy!AW11</f>
        <v>0.28602280643703215</v>
      </c>
      <c r="AO11" s="352">
        <f>Energy!AO11/Energy!AW11</f>
        <v>0.27976184469841942</v>
      </c>
      <c r="AP11" s="352">
        <f>Energy!AP11/Energy!AW11</f>
        <v>0.24383849473878849</v>
      </c>
      <c r="AQ11" s="352">
        <f>Energy!AQ11/Energy!AW11</f>
        <v>0.26840246872056073</v>
      </c>
      <c r="AR11" s="352">
        <f>Energy!AR11/Energy!AW11</f>
        <v>0.27641396700260101</v>
      </c>
      <c r="AS11" s="352">
        <f>Energy!AS11/Energy!$AW11</f>
        <v>0.27481905362816189</v>
      </c>
      <c r="AT11" s="352">
        <f>Energy!AT11/Energy!AW11</f>
        <v>0.29331272828085436</v>
      </c>
      <c r="AU11" s="352">
        <f>Energy!AU11/Energy!AW11</f>
        <v>0.29276507004366054</v>
      </c>
    </row>
    <row r="12" spans="1:48">
      <c r="A12" s="14" t="str">
        <f>RunTime!A12</f>
        <v>pmd</v>
      </c>
      <c r="B12" s="14" t="str">
        <f>RunTime!B12</f>
        <v>JN</v>
      </c>
      <c r="C12" s="15">
        <f>Energy!C12/Energy!AW12</f>
        <v>2.1608458555632577</v>
      </c>
      <c r="D12" s="15">
        <f>Energy!D12/Energy!AW12</f>
        <v>2.0857395605179412</v>
      </c>
      <c r="E12" s="346">
        <f>Energy!E12/Energy!AW12</f>
        <v>0.49732359732543013</v>
      </c>
      <c r="F12" s="347">
        <f>Energy!F12/Energy!AW12</f>
        <v>1.2427679714963455</v>
      </c>
      <c r="G12" s="348">
        <f>Energy!G12/Energy!AW12</f>
        <v>0.63771442292812053</v>
      </c>
      <c r="H12" s="348">
        <f>Energy!H12/Energy!$AW12</f>
        <v>0.52960049943053644</v>
      </c>
      <c r="I12" s="348">
        <f>Energy!I12/Energy!AW12</f>
        <v>0.5219202790481472</v>
      </c>
      <c r="J12" s="348">
        <f>Energy!J12/Energy!AW12</f>
        <v>0.44136801295412792</v>
      </c>
      <c r="K12" s="348">
        <f>Energy!K12/Energy!AW12</f>
        <v>0.67042957228517641</v>
      </c>
      <c r="L12" s="348">
        <f>Energy!L12/Energy!$AW12</f>
        <v>0.58374467230384142</v>
      </c>
      <c r="M12" s="348">
        <f>Energy!M12/Energy!AW12</f>
        <v>0.61131296951380998</v>
      </c>
      <c r="N12" s="348">
        <f>Energy!N12/Energy!$AW12</f>
        <v>0.54683981648021973</v>
      </c>
      <c r="O12" s="348">
        <f>Energy!O12/Energy!AW12</f>
        <v>0.45251860608186251</v>
      </c>
      <c r="P12" s="348">
        <f>Energy!P12/Energy!AW12</f>
        <v>0.30486484147147586</v>
      </c>
      <c r="Q12" s="348">
        <f>Energy!Q12/Energy!AW12</f>
        <v>0.44676782640709983</v>
      </c>
      <c r="R12" s="348">
        <f>Energy!R12/Energy!$AW12</f>
        <v>0.42077518108967826</v>
      </c>
      <c r="S12" s="348">
        <f>Energy!S12/Energy!AW12</f>
        <v>0.38375324935454647</v>
      </c>
      <c r="T12" s="348">
        <f>Energy!T12/Energy!AW12</f>
        <v>0.24822901657739835</v>
      </c>
      <c r="U12" s="348">
        <f>Energy!U12/Energy!AW12</f>
        <v>0.46208699191768127</v>
      </c>
      <c r="V12" s="348">
        <f>Energy!V12/Energy!$AW12</f>
        <v>0.35541883441456756</v>
      </c>
      <c r="W12" s="348">
        <f>Energy!W12/Energy!AW12</f>
        <v>0.31266405237476225</v>
      </c>
      <c r="X12" s="348">
        <f>Energy!X12/Energy!AW12</f>
        <v>0.24706423683598241</v>
      </c>
      <c r="Y12" s="348">
        <f>Energy!Y12/Energy!AW12</f>
        <v>0.44758424091463422</v>
      </c>
      <c r="Z12" s="348">
        <f>Energy!Z12/Energy!AW12</f>
        <v>0.31992201191520087</v>
      </c>
      <c r="AA12" s="349">
        <f>Energy!AA12/Energy!AW12</f>
        <v>0.18785107518613867</v>
      </c>
      <c r="AB12" s="349">
        <f>Energy!AB12/Energy!AW12</f>
        <v>0.21382503975037132</v>
      </c>
      <c r="AC12" s="350">
        <f>Energy!AC12/Energy!AW12</f>
        <v>0.30841247230442148</v>
      </c>
      <c r="AD12" s="350">
        <f>Energy!AD12/Energy!AW12</f>
        <v>0.30523465413787593</v>
      </c>
      <c r="AE12" s="350">
        <f>Energy!AE12/Energy!AW12</f>
        <v>0.2409644720523885</v>
      </c>
      <c r="AF12" s="351">
        <f>Energy!AF12/Energy!AW12</f>
        <v>0.35075490049475988</v>
      </c>
      <c r="AG12" s="351">
        <f>Energy!AG12/Energy!AW12</f>
        <v>0.2882485890897229</v>
      </c>
      <c r="AH12" s="351">
        <f>Energy!AH12/Energy!AW12</f>
        <v>0.34903646503278146</v>
      </c>
      <c r="AI12" s="352">
        <f>Energy!AI12/Energy!AW12</f>
        <v>0.39304499827333139</v>
      </c>
      <c r="AJ12" s="352">
        <f>Energy!AJ12/Energy!$AW12</f>
        <v>0.38941557820789863</v>
      </c>
      <c r="AK12" s="352">
        <f>Energy!AK12/Energy!AW12</f>
        <v>0.33465077210659394</v>
      </c>
      <c r="AL12" s="352">
        <f>Energy!AL12/Energy!AW12</f>
        <v>0.33820278148759531</v>
      </c>
      <c r="AM12" s="352">
        <f>Energy!AM12/Energy!AW12</f>
        <v>0.38585918948116577</v>
      </c>
      <c r="AN12" s="352">
        <f>Energy!AN12/Energy!AW12</f>
        <v>0.29501425961702415</v>
      </c>
      <c r="AO12" s="352">
        <f>Energy!AO12/Energy!AW12</f>
        <v>0.29815636608069301</v>
      </c>
      <c r="AP12" s="352">
        <f>Energy!AP12/Energy!AW12</f>
        <v>0.27914492903482796</v>
      </c>
      <c r="AQ12" s="352">
        <f>Energy!AQ12/Energy!AW12</f>
        <v>0.34949430018710359</v>
      </c>
      <c r="AR12" s="352">
        <f>Energy!AR12/Energy!AW12</f>
        <v>0.28353063205070561</v>
      </c>
      <c r="AS12" s="352">
        <f>Energy!AS12/Energy!$AW12</f>
        <v>0.28629173151362963</v>
      </c>
      <c r="AT12" s="352">
        <f>Energy!AT12/Energy!AW12</f>
        <v>0.27441230383116405</v>
      </c>
      <c r="AU12" s="352">
        <f>Energy!AU12/Energy!AW12</f>
        <v>0.27726460537896636</v>
      </c>
    </row>
    <row r="13" spans="1:48">
      <c r="A13" s="14" t="str">
        <f>RunTime!A13</f>
        <v>sunflow</v>
      </c>
      <c r="B13" s="14" t="str">
        <f>RunTime!B13</f>
        <v>JS</v>
      </c>
      <c r="C13" s="15">
        <f>Energy!C13/Energy!AW13</f>
        <v>2.185044699198011</v>
      </c>
      <c r="D13" s="15">
        <f>Energy!D13/Energy!AW13</f>
        <v>2.2865609882601241</v>
      </c>
      <c r="E13" s="346">
        <f>Energy!E13/Energy!AW13</f>
        <v>0.4300433727140669</v>
      </c>
      <c r="F13" s="347">
        <f>Energy!F13/Energy!AW13</f>
        <v>0.65874991629770907</v>
      </c>
      <c r="G13" s="348">
        <f>Energy!G13/Energy!AW13</f>
        <v>0.43949746726110039</v>
      </c>
      <c r="H13" s="348">
        <f>Energy!H13/Energy!$AW13</f>
        <v>0.42148732288399415</v>
      </c>
      <c r="I13" s="348">
        <f>Energy!I13/Energy!AW13</f>
        <v>0.31864580016982214</v>
      </c>
      <c r="J13" s="348">
        <f>Energy!J13/Energy!AW13</f>
        <v>0.27534595369606807</v>
      </c>
      <c r="K13" s="348">
        <f>Energy!K13/Energy!AW13</f>
        <v>0.45266763380290898</v>
      </c>
      <c r="L13" s="348">
        <f>Energy!L13/Energy!$AW13</f>
        <v>0.41859729076905938</v>
      </c>
      <c r="M13" s="348">
        <f>Energy!M13/Energy!AW13</f>
        <v>0.4453093610005685</v>
      </c>
      <c r="N13" s="348">
        <f>Energy!N13/Energy!$AW13</f>
        <v>0.42985445210490231</v>
      </c>
      <c r="O13" s="348">
        <f>Energy!O13/Energy!AW13</f>
        <v>0.35930865582537347</v>
      </c>
      <c r="P13" s="348">
        <f>Energy!P13/Energy!AW13</f>
        <v>0.26077460029113725</v>
      </c>
      <c r="Q13" s="348">
        <f>Energy!Q13/Energy!AW13</f>
        <v>0.45476884877525614</v>
      </c>
      <c r="R13" s="348">
        <f>Energy!R13/Energy!$AW13</f>
        <v>0.4387661162547718</v>
      </c>
      <c r="S13" s="348">
        <f>Energy!S13/Energy!AW13</f>
        <v>0.39807821802775778</v>
      </c>
      <c r="T13" s="348">
        <f>Energy!T13/Energy!AW13</f>
        <v>0.26137635116862096</v>
      </c>
      <c r="U13" s="348">
        <f>Energy!U13/Energy!AW13</f>
        <v>0.50286852882413058</v>
      </c>
      <c r="V13" s="348">
        <f>Energy!V13/Energy!$AW13</f>
        <v>0.40079833101365253</v>
      </c>
      <c r="W13" s="348">
        <f>Energy!W13/Energy!AW13</f>
        <v>0.35507916693249553</v>
      </c>
      <c r="X13" s="348">
        <f>Energy!X13/Energy!AW13</f>
        <v>0.27909866395504451</v>
      </c>
      <c r="Y13" s="348">
        <f>Energy!Y13/Energy!AW13</f>
        <v>0.53362184694748571</v>
      </c>
      <c r="Z13" s="348">
        <f>Energy!Z13/Energy!AW13</f>
        <v>0.40101384768889797</v>
      </c>
      <c r="AA13" s="349">
        <f>Energy!AA13/Energy!AW13</f>
        <v>0.17974239398251124</v>
      </c>
      <c r="AB13" s="349">
        <f>Energy!AB13/Energy!AW13</f>
        <v>0.25296457334722422</v>
      </c>
      <c r="AC13" s="350">
        <f>Energy!AC13/Energy!AW13</f>
        <v>0.25405642475517215</v>
      </c>
      <c r="AD13" s="350">
        <f>Energy!AD13/Energy!AW13</f>
        <v>0.24504292936641703</v>
      </c>
      <c r="AE13" s="350">
        <f>Energy!AE13/Energy!AW13</f>
        <v>0.21728878080643138</v>
      </c>
      <c r="AF13" s="351">
        <f>Energy!AF13/Energy!AW13</f>
        <v>0.20249945764081356</v>
      </c>
      <c r="AG13" s="351">
        <f>Energy!AG13/Energy!AW13</f>
        <v>0.26491758928559339</v>
      </c>
      <c r="AH13" s="351">
        <f>Energy!AH13/Energy!AW13</f>
        <v>0.41706067420617543</v>
      </c>
      <c r="AI13" s="352">
        <f>Energy!AI13/Energy!AW13</f>
        <v>0.26954626863049325</v>
      </c>
      <c r="AJ13" s="352">
        <f>Energy!AJ13/Energy!$AW13</f>
        <v>0.2721037218696416</v>
      </c>
      <c r="AK13" s="352">
        <f>Energy!AK13/Energy!AW13</f>
        <v>0.22741596902315026</v>
      </c>
      <c r="AL13" s="352">
        <f>Energy!AL13/Energy!AW13</f>
        <v>0.22245704629294247</v>
      </c>
      <c r="AM13" s="352">
        <f>Energy!AM13/Energy!AW13</f>
        <v>0.24715183194848156</v>
      </c>
      <c r="AN13" s="352">
        <f>Energy!AN13/Energy!AW13</f>
        <v>0.28574192380132724</v>
      </c>
      <c r="AO13" s="352">
        <f>Energy!AO13/Energy!AW13</f>
        <v>0.28142462885087577</v>
      </c>
      <c r="AP13" s="352">
        <f>Energy!AP13/Energy!AW13</f>
        <v>0.24842197651366954</v>
      </c>
      <c r="AQ13" s="352">
        <f>Energy!AQ13/Energy!AW13</f>
        <v>0.2892940936036858</v>
      </c>
      <c r="AR13" s="352">
        <f>Energy!AR13/Energy!AW13</f>
        <v>0.30727419417176755</v>
      </c>
      <c r="AS13" s="352">
        <f>Energy!AS13/Energy!$AW13</f>
        <v>0.30610392511021672</v>
      </c>
      <c r="AT13" s="352">
        <f>Energy!AT13/Energy!AW13</f>
        <v>0.32573445633675274</v>
      </c>
      <c r="AU13" s="352">
        <f>Energy!AU13/Energy!AW13</f>
        <v>0.33513702967026515</v>
      </c>
    </row>
    <row r="14" spans="1:48">
      <c r="A14" s="14" t="str">
        <f>RunTime!A14</f>
        <v>tomcat</v>
      </c>
      <c r="B14" s="14" t="str">
        <f>RunTime!B14</f>
        <v>JS</v>
      </c>
      <c r="C14" s="15">
        <f>Energy!C14/Energy!AW14</f>
        <v>2.4333703569640477</v>
      </c>
      <c r="D14" s="15">
        <f>Energy!D14/Energy!AW14</f>
        <v>2.8228832647955842</v>
      </c>
      <c r="E14" s="346">
        <f>Energy!E14/Energy!AW14</f>
        <v>0.61222580623377809</v>
      </c>
      <c r="F14" s="347">
        <f>Energy!F14/Energy!AW14</f>
        <v>0.73648901412430812</v>
      </c>
      <c r="G14" s="348">
        <f>Energy!G14/Energy!AW14</f>
        <v>0.38961432928934586</v>
      </c>
      <c r="H14" s="348">
        <f>Energy!H14/Energy!$AW14</f>
        <v>0.34883163706383502</v>
      </c>
      <c r="I14" s="348">
        <f>Energy!I14/Energy!AW14</f>
        <v>0.29560879649128069</v>
      </c>
      <c r="J14" s="348">
        <f>Energy!J14/Energy!AW14</f>
        <v>0.25327203860633501</v>
      </c>
      <c r="K14" s="348">
        <f>Energy!K14/Energy!AW14</f>
        <v>0.37791622806433767</v>
      </c>
      <c r="L14" s="348">
        <f>Energy!L14/Energy!$AW14</f>
        <v>0.32005023728693893</v>
      </c>
      <c r="M14" s="348">
        <f>Energy!M14/Energy!AW14</f>
        <v>0.30937018106855291</v>
      </c>
      <c r="N14" s="348">
        <f>Energy!N14/Energy!$AW14</f>
        <v>0.28712888913634432</v>
      </c>
      <c r="O14" s="348">
        <f>Energy!O14/Energy!AW14</f>
        <v>0.25183502117841589</v>
      </c>
      <c r="P14" s="348">
        <f>Energy!P14/Energy!AW14</f>
        <v>0.16879423666427126</v>
      </c>
      <c r="Q14" s="348">
        <f>Energy!Q14/Energy!AW14</f>
        <v>0.36516500711477951</v>
      </c>
      <c r="R14" s="348">
        <f>Energy!R14/Energy!$AW14</f>
        <v>0.33349116226608977</v>
      </c>
      <c r="S14" s="348">
        <f>Energy!S14/Energy!AW14</f>
        <v>0.31861274866989836</v>
      </c>
      <c r="T14" s="348">
        <f>Energy!T14/Energy!AW14</f>
        <v>0.19376025397259145</v>
      </c>
      <c r="U14" s="348">
        <f>Energy!U14/Energy!AW14</f>
        <v>0.34868184618127679</v>
      </c>
      <c r="V14" s="348">
        <f>Energy!V14/Energy!$AW14</f>
        <v>0.28336107190033544</v>
      </c>
      <c r="W14" s="348">
        <f>Energy!W14/Energy!AW14</f>
        <v>0.25899893712217803</v>
      </c>
      <c r="X14" s="348">
        <f>Energy!X14/Energy!AW14</f>
        <v>0.18306775241628617</v>
      </c>
      <c r="Y14" s="348">
        <f>Energy!Y14/Energy!AW14</f>
        <v>0.45984347228353556</v>
      </c>
      <c r="Z14" s="348">
        <f>Energy!Z14/Energy!AW14</f>
        <v>0.34991315977917931</v>
      </c>
      <c r="AA14" s="349">
        <f>Energy!AA14/Energy!AW14</f>
        <v>0.15612031600199561</v>
      </c>
      <c r="AB14" s="349">
        <f>Energy!AB14/Energy!AW14</f>
        <v>0.19063395076039086</v>
      </c>
      <c r="AC14" s="350">
        <f>Energy!AC14/Energy!AW14</f>
        <v>0.43578686931152427</v>
      </c>
      <c r="AD14" s="350">
        <f>Energy!AD14/Energy!AW14</f>
        <v>0.37383373982739054</v>
      </c>
      <c r="AE14" s="350">
        <f>Energy!AE14/Energy!AW14</f>
        <v>0.19314878295434931</v>
      </c>
      <c r="AF14" s="351">
        <f>Energy!AF14/Energy!AW14</f>
        <v>0.21098607189561305</v>
      </c>
      <c r="AG14" s="351">
        <f>Energy!AG14/Energy!AW14</f>
        <v>0.23928321602631447</v>
      </c>
      <c r="AH14" s="351">
        <f>Energy!AH14/Energy!AW14</f>
        <v>0.32918457794213851</v>
      </c>
      <c r="AI14" s="352">
        <f>Energy!AI14/Energy!AW14</f>
        <v>0.2489118828684139</v>
      </c>
      <c r="AJ14" s="352">
        <f>Energy!AJ14/Energy!$AW14</f>
        <v>0.19893562291957975</v>
      </c>
      <c r="AK14" s="352">
        <f>Energy!AK14/Energy!AW14</f>
        <v>0.20077473386915021</v>
      </c>
      <c r="AL14" s="352">
        <f>Energy!AL14/Energy!AW14</f>
        <v>0.19442704701532168</v>
      </c>
      <c r="AM14" s="352">
        <f>Energy!AM14/Energy!AW14</f>
        <v>0.2136537892797106</v>
      </c>
      <c r="AN14" s="352">
        <f>Energy!AN14/Energy!AW14</f>
        <v>0.26103341357154941</v>
      </c>
      <c r="AO14" s="352">
        <f>Energy!AO14/Energy!AW14</f>
        <v>0.2498782266582891</v>
      </c>
      <c r="AP14" s="352">
        <f>Energy!AP14/Energy!AW14</f>
        <v>0.23125784780102138</v>
      </c>
      <c r="AQ14" s="352">
        <f>Energy!AQ14/Energy!AW14</f>
        <v>0.27271801097202386</v>
      </c>
      <c r="AR14" s="352">
        <f>Energy!AR14/Energy!AW14</f>
        <v>0.23061404937054164</v>
      </c>
      <c r="AS14" s="352">
        <f>Energy!AS14/Energy!$AW14</f>
        <v>0.234610562813824</v>
      </c>
      <c r="AT14" s="352">
        <f>Energy!AT14/Energy!AW14</f>
        <v>0.34399339241547955</v>
      </c>
      <c r="AU14" s="352">
        <f>Energy!AU14/Energy!AW14</f>
        <v>0.31307022420550218</v>
      </c>
    </row>
    <row r="15" spans="1:48">
      <c r="A15" s="14" t="str">
        <f>RunTime!A15</f>
        <v>tradebeans</v>
      </c>
      <c r="B15" s="14" t="str">
        <f>RunTime!B15</f>
        <v>JN</v>
      </c>
      <c r="C15" s="15">
        <f>Energy!C15/Energy!AW15</f>
        <v>2.4905090818616951</v>
      </c>
      <c r="D15" s="15">
        <f>Energy!D15/Energy!AW15</f>
        <v>1.8590919538353081</v>
      </c>
      <c r="E15" s="346">
        <f>Energy!E15/Energy!AW15</f>
        <v>0.39844099866698945</v>
      </c>
      <c r="F15" s="347">
        <f>Energy!F15/Energy!AW15</f>
        <v>1.1335525442905052</v>
      </c>
      <c r="G15" s="348">
        <f>Energy!G15/Energy!AW15</f>
        <v>0.67352105990665534</v>
      </c>
      <c r="H15" s="348">
        <f>Energy!H15/Energy!$AW15</f>
        <v>0.61563242076093361</v>
      </c>
      <c r="I15" s="348">
        <f>Energy!I15/Energy!AW15</f>
        <v>0.50908975844995341</v>
      </c>
      <c r="J15" s="348">
        <f>Energy!J15/Energy!AW15</f>
        <v>0.46166665317148364</v>
      </c>
      <c r="K15" s="348">
        <f>Energy!K15/Energy!AW15</f>
        <v>0.6049242027385926</v>
      </c>
      <c r="L15" s="348">
        <f>Energy!L15/Energy!$AW15</f>
        <v>0.55427176499962139</v>
      </c>
      <c r="M15" s="348">
        <f>Energy!M15/Energy!AW15</f>
        <v>0.565133282217262</v>
      </c>
      <c r="N15" s="348">
        <f>Energy!N15/Energy!$AW15</f>
        <v>0.53384181766407435</v>
      </c>
      <c r="O15" s="348">
        <f>Energy!O15/Energy!AW15</f>
        <v>0.45892444396833121</v>
      </c>
      <c r="P15" s="348">
        <f>Energy!P15/Energy!AW15</f>
        <v>0.32288995280160776</v>
      </c>
      <c r="Q15" s="348">
        <f>Energy!Q15/Energy!AW15</f>
        <v>0.44510381862448867</v>
      </c>
      <c r="R15" s="348">
        <f>Energy!R15/Energy!$AW15</f>
        <v>0.40927509888021774</v>
      </c>
      <c r="S15" s="348">
        <f>Energy!S15/Energy!AW15</f>
        <v>0.38124556406016508</v>
      </c>
      <c r="T15" s="348">
        <f>Energy!T15/Energy!AW15</f>
        <v>0.24614985330075945</v>
      </c>
      <c r="U15" s="348">
        <f>Energy!U15/Energy!AW15</f>
        <v>0.45957837863261186</v>
      </c>
      <c r="V15" s="348">
        <f>Energy!V15/Energy!$AW15</f>
        <v>0.35314596680027838</v>
      </c>
      <c r="W15" s="348">
        <f>Energy!W15/Energy!AW15</f>
        <v>0.31793017899803916</v>
      </c>
      <c r="X15" s="348">
        <f>Energy!X15/Energy!AW15</f>
        <v>0.24767282093703932</v>
      </c>
      <c r="Y15" s="348">
        <f>Energy!Y15/Energy!AW15</f>
        <v>0.40864547122000211</v>
      </c>
      <c r="Z15" s="348">
        <f>Energy!Z15/Energy!AW15</f>
        <v>0.29060821424007055</v>
      </c>
      <c r="AA15" s="349">
        <f>Energy!AA15/Energy!AW15</f>
        <v>0.18436102635781915</v>
      </c>
      <c r="AB15" s="349">
        <f>Energy!AB15/Energy!AW15</f>
        <v>0.20205086891147181</v>
      </c>
      <c r="AC15" s="350">
        <f>Energy!AC15/Energy!AW15</f>
        <v>0.23606318121299122</v>
      </c>
      <c r="AD15" s="350">
        <f>Energy!AD15/Energy!AW15</f>
        <v>0.23870031647423767</v>
      </c>
      <c r="AE15" s="350">
        <f>Energy!AE15/Energy!AW15</f>
        <v>0.22265073812928407</v>
      </c>
      <c r="AF15" s="351">
        <f>Energy!AF15/Energy!AW15</f>
        <v>0.35435769580502829</v>
      </c>
      <c r="AG15" s="351">
        <f>Energy!AG15/Energy!AW15</f>
        <v>0.29725156530301189</v>
      </c>
      <c r="AH15" s="351">
        <f>Energy!AH15/Energy!AW15</f>
        <v>0.33774015700717858</v>
      </c>
      <c r="AI15" s="352">
        <f>Energy!AI15/Energy!AW15</f>
        <v>0.33105782542620232</v>
      </c>
      <c r="AJ15" s="352">
        <f>Energy!AJ15/Energy!$AW15</f>
        <v>0.33096463997924891</v>
      </c>
      <c r="AK15" s="352">
        <f>Energy!AK15/Energy!AW15</f>
        <v>0.28501339215673965</v>
      </c>
      <c r="AL15" s="352">
        <f>Energy!AL15/Energy!AW15</f>
        <v>0.27995520256337658</v>
      </c>
      <c r="AM15" s="352">
        <f>Energy!AM15/Energy!AW15</f>
        <v>0.3281805852691827</v>
      </c>
      <c r="AN15" s="352">
        <f>Energy!AN15/Energy!AW15</f>
        <v>0.27979517958522071</v>
      </c>
      <c r="AO15" s="352">
        <f>Energy!AO15/Energy!AW15</f>
        <v>0.27699360497596215</v>
      </c>
      <c r="AP15" s="352">
        <f>Energy!AP15/Energy!AW15</f>
        <v>0.24461653987681839</v>
      </c>
      <c r="AQ15" s="352">
        <f>Energy!AQ15/Energy!AW15</f>
        <v>0.29574717767073982</v>
      </c>
      <c r="AR15" s="352">
        <f>Energy!AR15/Energy!AW15</f>
        <v>0.28087606360192907</v>
      </c>
      <c r="AS15" s="352">
        <f>Energy!AS15/Energy!$AW15</f>
        <v>0.28095864369515344</v>
      </c>
      <c r="AT15" s="352">
        <f>Energy!AT15/Energy!AW15</f>
        <v>0.25088326687580098</v>
      </c>
      <c r="AU15" s="352">
        <f>Energy!AU15/Energy!AW15</f>
        <v>0.25354778768529945</v>
      </c>
    </row>
    <row r="16" spans="1:48">
      <c r="A16" s="14" t="str">
        <f>RunTime!A16</f>
        <v>xalan</v>
      </c>
      <c r="B16" s="14" t="str">
        <f>RunTime!B16</f>
        <v>JS</v>
      </c>
      <c r="C16" s="15">
        <f>Energy!C16/Energy!AW16</f>
        <v>2.3038624358500313</v>
      </c>
      <c r="D16" s="15">
        <f>Energy!D16/Energy!AW16</f>
        <v>2.2691594576159813</v>
      </c>
      <c r="E16" s="346">
        <f>Energy!E16/Energy!AW16</f>
        <v>0.45406377891756933</v>
      </c>
      <c r="F16" s="347">
        <f>Energy!F16/Energy!AW16</f>
        <v>0.66267629565605335</v>
      </c>
      <c r="G16" s="348">
        <f>Energy!G16/Energy!AW16</f>
        <v>0.36525193787334731</v>
      </c>
      <c r="H16" s="348">
        <f>Energy!H16/Energy!$AW16</f>
        <v>0.33879955253843791</v>
      </c>
      <c r="I16" s="348">
        <f>Energy!I16/Energy!AW16</f>
        <v>0.27313287706117079</v>
      </c>
      <c r="J16" s="348">
        <f>Energy!J16/Energy!AW16</f>
        <v>0.24053039727523376</v>
      </c>
      <c r="K16" s="348">
        <f>Energy!K16/Energy!AW16</f>
        <v>0.34389546924902542</v>
      </c>
      <c r="L16" s="348">
        <f>Energy!L16/Energy!$AW16</f>
        <v>0.31609899813484682</v>
      </c>
      <c r="M16" s="348">
        <f>Energy!M16/Energy!AW16</f>
        <v>0.35275071916294831</v>
      </c>
      <c r="N16" s="348">
        <f>Energy!N16/Energy!$AW16</f>
        <v>0.33518094707180474</v>
      </c>
      <c r="O16" s="348">
        <f>Energy!O16/Energy!AW16</f>
        <v>0.28642051333528046</v>
      </c>
      <c r="P16" s="348">
        <f>Energy!P16/Energy!AW16</f>
        <v>0.1982154071933559</v>
      </c>
      <c r="Q16" s="348">
        <f>Energy!Q16/Energy!AW16</f>
        <v>0.36440357774728982</v>
      </c>
      <c r="R16" s="348">
        <f>Energy!R16/Energy!$AW16</f>
        <v>0.33554778692787218</v>
      </c>
      <c r="S16" s="348">
        <f>Energy!S16/Energy!AW16</f>
        <v>0.31030336152027971</v>
      </c>
      <c r="T16" s="348">
        <f>Energy!T16/Energy!AW16</f>
        <v>0.19865419682216787</v>
      </c>
      <c r="U16" s="348">
        <f>Energy!U16/Energy!AW16</f>
        <v>0.39443160450718812</v>
      </c>
      <c r="V16" s="348">
        <f>Energy!V16/Energy!$AW16</f>
        <v>0.30245337571370423</v>
      </c>
      <c r="W16" s="348">
        <f>Energy!W16/Energy!AW16</f>
        <v>0.27052631724683263</v>
      </c>
      <c r="X16" s="348">
        <f>Energy!X16/Energy!AW16</f>
        <v>0.21397138862126511</v>
      </c>
      <c r="Y16" s="348">
        <f>Energy!Y16/Energy!AW16</f>
        <v>0.41276667333954548</v>
      </c>
      <c r="Z16" s="348">
        <f>Energy!Z16/Energy!AW16</f>
        <v>0.29601763502920664</v>
      </c>
      <c r="AA16" s="349">
        <f>Energy!AA16/Energy!AW16</f>
        <v>0.17528348686782802</v>
      </c>
      <c r="AB16" s="349">
        <f>Energy!AB16/Energy!AW16</f>
        <v>0.24586305943358844</v>
      </c>
      <c r="AC16" s="350">
        <f>Energy!AC16/Energy!AW16</f>
        <v>0.27451793047219814</v>
      </c>
      <c r="AD16" s="350">
        <f>Energy!AD16/Energy!AW16</f>
        <v>0.29146617476601583</v>
      </c>
      <c r="AE16" s="350">
        <f>Energy!AE16/Energy!AW16</f>
        <v>0.19224415675530232</v>
      </c>
      <c r="AF16" s="351">
        <f>Energy!AF16/Energy!AW16</f>
        <v>0.20736904055103808</v>
      </c>
      <c r="AG16" s="351">
        <f>Energy!AG16/Energy!AW16</f>
        <v>0.24161996470955968</v>
      </c>
      <c r="AH16" s="351">
        <f>Energy!AH16/Energy!AW16</f>
        <v>0.43424267534844668</v>
      </c>
      <c r="AI16" s="352">
        <f>Energy!AI16/Energy!AW16</f>
        <v>0.21782571857567826</v>
      </c>
      <c r="AJ16" s="352">
        <f>Energy!AJ16/Energy!$AW16</f>
        <v>0.22095745412013704</v>
      </c>
      <c r="AK16" s="352">
        <f>Energy!AK16/Energy!AW16</f>
        <v>0.18298895307958604</v>
      </c>
      <c r="AL16" s="352">
        <f>Energy!AL16/Energy!AW16</f>
        <v>0.17618861539433928</v>
      </c>
      <c r="AM16" s="352">
        <f>Energy!AM16/Energy!AW16</f>
        <v>0.19461812214934729</v>
      </c>
      <c r="AN16" s="352">
        <f>Energy!AN16/Energy!AW16</f>
        <v>0.23529734031296817</v>
      </c>
      <c r="AO16" s="352">
        <f>Energy!AO16/Energy!AW16</f>
        <v>0.23232529228829879</v>
      </c>
      <c r="AP16" s="352">
        <f>Energy!AP16/Energy!AW16</f>
        <v>0.20535683347890771</v>
      </c>
      <c r="AQ16" s="352">
        <f>Energy!AQ16/Energy!AW16</f>
        <v>0.24049771952602969</v>
      </c>
      <c r="AR16" s="352">
        <f>Energy!AR16/Energy!AW16</f>
        <v>0.24749148847621052</v>
      </c>
      <c r="AS16" s="352">
        <f>Energy!AS16/Energy!$AW16</f>
        <v>0.24615780793079961</v>
      </c>
      <c r="AT16" s="352">
        <f>Energy!AT16/Energy!AW16</f>
        <v>0.27157767952568884</v>
      </c>
      <c r="AU16" s="352">
        <f>Energy!AU16/Energy!AW16</f>
        <v>0.28482945053365838</v>
      </c>
    </row>
    <row r="17" spans="1:47">
      <c r="A17" s="14" t="str">
        <f>RunTime!A17</f>
        <v>pjbb2005</v>
      </c>
      <c r="B17" s="14" t="str">
        <f>RunTime!B17</f>
        <v>JN</v>
      </c>
      <c r="C17" s="15">
        <f>Energy!C17/Energy!AW17</f>
        <v>2.816719885673205</v>
      </c>
      <c r="D17" s="15">
        <f>Energy!D17/Energy!AW17</f>
        <v>2.243191558209142</v>
      </c>
      <c r="E17" s="346">
        <f>Energy!E17/Energy!AW17</f>
        <v>0.61138350181145873</v>
      </c>
      <c r="F17" s="347">
        <f>Energy!F17/Energy!AW17</f>
        <v>1.0028183505378028</v>
      </c>
      <c r="G17" s="348">
        <f>Energy!G17/Energy!AW17</f>
        <v>0.44157122763876627</v>
      </c>
      <c r="H17" s="348">
        <f>Energy!H17/Energy!$AW17</f>
        <v>0.38623536762561866</v>
      </c>
      <c r="I17" s="348">
        <f>Energy!I17/Energy!AW17</f>
        <v>0.33113188969872842</v>
      </c>
      <c r="J17" s="348">
        <f>Energy!J17/Energy!AW17</f>
        <v>0.26927093949125547</v>
      </c>
      <c r="K17" s="348">
        <f>Energy!K17/Energy!AW17</f>
        <v>0.42072893451683102</v>
      </c>
      <c r="L17" s="348">
        <f>Energy!L17/Energy!$AW17</f>
        <v>0.35523283043058679</v>
      </c>
      <c r="M17" s="348">
        <f>Energy!M17/Energy!AW17</f>
        <v>0.38158399034180468</v>
      </c>
      <c r="N17" s="348">
        <f>Energy!N17/Energy!$AW17</f>
        <v>0.34437557256581258</v>
      </c>
      <c r="O17" s="348">
        <f>Energy!O17/Energy!AW17</f>
        <v>0.29772323915243876</v>
      </c>
      <c r="P17" s="348">
        <f>Energy!P17/Energy!AW17</f>
        <v>0.20968804871088262</v>
      </c>
      <c r="Q17" s="348">
        <f>Energy!Q17/Energy!AW17</f>
        <v>0.40839810219415229</v>
      </c>
      <c r="R17" s="348">
        <f>Energy!R17/Energy!$AW17</f>
        <v>0.35836985548206851</v>
      </c>
      <c r="S17" s="348">
        <f>Energy!S17/Energy!AW17</f>
        <v>0.32884036376423997</v>
      </c>
      <c r="T17" s="348">
        <f>Energy!T17/Energy!AW17</f>
        <v>0.21445843600027767</v>
      </c>
      <c r="U17" s="348">
        <f>Energy!U17/Energy!AW17</f>
        <v>0.40777797188331283</v>
      </c>
      <c r="V17" s="348">
        <f>Energy!V17/Energy!$AW17</f>
        <v>0.30668769579157062</v>
      </c>
      <c r="W17" s="348">
        <f>Energy!W17/Energy!AW17</f>
        <v>0.27251215764799258</v>
      </c>
      <c r="X17" s="348">
        <f>Energy!X17/Energy!AW17</f>
        <v>0.21100007079126101</v>
      </c>
      <c r="Y17" s="348">
        <f>Energy!Y17/Energy!AW17</f>
        <v>0.38768819856259346</v>
      </c>
      <c r="Z17" s="348">
        <f>Energy!Z17/Energy!AW17</f>
        <v>0.27828937841313245</v>
      </c>
      <c r="AA17" s="349">
        <f>Energy!AA17/Energy!AW17</f>
        <v>0.15004791110595972</v>
      </c>
      <c r="AB17" s="349">
        <f>Energy!AB17/Energy!AW17</f>
        <v>0.17824604102647704</v>
      </c>
      <c r="AC17" s="350">
        <f>Energy!AC17/Energy!AW17</f>
        <v>0.38811261206045944</v>
      </c>
      <c r="AD17" s="350">
        <f>Energy!AD17/Energy!AW17</f>
        <v>0.30714941506236937</v>
      </c>
      <c r="AE17" s="350">
        <f>Energy!AE17/Energy!AW17</f>
        <v>0.23859451469896298</v>
      </c>
      <c r="AF17" s="351">
        <f>Energy!AF17/Energy!AW17</f>
        <v>0.21718152551052297</v>
      </c>
      <c r="AG17" s="351">
        <f>Energy!AG17/Energy!AW17</f>
        <v>0.22908918339430739</v>
      </c>
      <c r="AH17" s="351">
        <f>Energy!AH17/Energy!AW17</f>
        <v>0.2991486661637992</v>
      </c>
      <c r="AI17" s="352">
        <f>Energy!AI17/Energy!AW17</f>
        <v>0.27310380985952898</v>
      </c>
      <c r="AJ17" s="352">
        <f>Energy!AJ17/Energy!$AW17</f>
        <v>0.25999971586901194</v>
      </c>
      <c r="AK17" s="352">
        <f>Energy!AK17/Energy!AW17</f>
        <v>0.23162481836966331</v>
      </c>
      <c r="AL17" s="352">
        <f>Energy!AL17/Energy!AW17</f>
        <v>0.22426001863895129</v>
      </c>
      <c r="AM17" s="352">
        <f>Energy!AM17/Energy!AW17</f>
        <v>0.25692109761784054</v>
      </c>
      <c r="AN17" s="352">
        <f>Energy!AN17/Energy!AW17</f>
        <v>0.27457776047719146</v>
      </c>
      <c r="AO17" s="352">
        <f>Energy!AO17/Energy!AW17</f>
        <v>0.27323716952516264</v>
      </c>
      <c r="AP17" s="352">
        <f>Energy!AP17/Energy!AW17</f>
        <v>0.2364406684182988</v>
      </c>
      <c r="AQ17" s="352">
        <f>Energy!AQ17/Energy!AW17</f>
        <v>0.27833818842967378</v>
      </c>
      <c r="AR17" s="352">
        <f>Energy!AR17/Energy!AW17</f>
        <v>0.26002905273743293</v>
      </c>
      <c r="AS17" s="352">
        <f>Energy!AS17/Energy!$AW17</f>
        <v>0.26147061721603165</v>
      </c>
      <c r="AT17" s="352">
        <f>Energy!AT17/Energy!AW17</f>
        <v>0.26634783670141449</v>
      </c>
      <c r="AU17" s="352">
        <f>Energy!AU17/Energy!AW17</f>
        <v>0.26625626414464515</v>
      </c>
    </row>
    <row r="18" spans="1:47">
      <c r="A18" s="14" t="str">
        <f>RunTime!A18</f>
        <v>_227_mtrt</v>
      </c>
      <c r="B18" s="14" t="str">
        <f>RunTime!B18</f>
        <v>JN</v>
      </c>
      <c r="C18" s="15">
        <f>Energy!C18/Energy!AW18</f>
        <v>2.3484245546432736</v>
      </c>
      <c r="D18" s="15">
        <f>Energy!D18/Energy!AW18</f>
        <v>2.3272249223682486</v>
      </c>
      <c r="E18" s="346">
        <f>Energy!E18/Energy!AW18</f>
        <v>0.46900989693403261</v>
      </c>
      <c r="F18" s="347">
        <f>Energy!F18/Energy!AW18</f>
        <v>1.052313686315046</v>
      </c>
      <c r="G18" s="348">
        <f>Energy!G18/Energy!AW18</f>
        <v>0.46908373713338902</v>
      </c>
      <c r="H18" s="348">
        <f>Energy!H18/Energy!$AW18</f>
        <v>0.41393039064188353</v>
      </c>
      <c r="I18" s="348">
        <f>Energy!I18/Energy!AW18</f>
        <v>0.36965950785402851</v>
      </c>
      <c r="J18" s="348">
        <f>Energy!J18/Energy!AW18</f>
        <v>0.30611778610030371</v>
      </c>
      <c r="K18" s="348">
        <f>Energy!K18/Energy!AW18</f>
        <v>0.44589493859774398</v>
      </c>
      <c r="L18" s="348">
        <f>Energy!L18/Energy!$AW18</f>
        <v>0.38684083392733931</v>
      </c>
      <c r="M18" s="348">
        <f>Energy!M18/Energy!AW18</f>
        <v>0.40467935669652583</v>
      </c>
      <c r="N18" s="348">
        <f>Energy!N18/Energy!$AW18</f>
        <v>0.36318814331188753</v>
      </c>
      <c r="O18" s="348">
        <f>Energy!O18/Energy!AW18</f>
        <v>0.32625054550472926</v>
      </c>
      <c r="P18" s="348">
        <f>Energy!P18/Energy!AW18</f>
        <v>0.23001317073577998</v>
      </c>
      <c r="Q18" s="348">
        <f>Energy!Q18/Energy!AW18</f>
        <v>0.42455894958174717</v>
      </c>
      <c r="R18" s="348">
        <f>Energy!R18/Energy!$AW18</f>
        <v>0.35327707845822726</v>
      </c>
      <c r="S18" s="348">
        <f>Energy!S18/Energy!AW18</f>
        <v>0.3344577968051467</v>
      </c>
      <c r="T18" s="348">
        <f>Energy!T18/Energy!AW18</f>
        <v>0.22872438448043722</v>
      </c>
      <c r="U18" s="348">
        <f>Energy!U18/Energy!AW18</f>
        <v>0.43732652255386889</v>
      </c>
      <c r="V18" s="348">
        <f>Energy!V18/Energy!$AW18</f>
        <v>0.33384861831456908</v>
      </c>
      <c r="W18" s="348">
        <f>Energy!W18/Energy!AW18</f>
        <v>0.29998969008180426</v>
      </c>
      <c r="X18" s="348">
        <f>Energy!X18/Energy!AW18</f>
        <v>0.23588464736352099</v>
      </c>
      <c r="Y18" s="348">
        <f>Energy!Y18/Energy!AW18</f>
        <v>0.44007720832798253</v>
      </c>
      <c r="Z18" s="348">
        <f>Energy!Z18/Energy!AW18</f>
        <v>0.32807411432888345</v>
      </c>
      <c r="AA18" s="349">
        <f>Energy!AA18/Energy!AW18</f>
        <v>0.19331606169357038</v>
      </c>
      <c r="AB18" s="349">
        <f>Energy!AB18/Energy!AW18</f>
        <v>0.24648358208981649</v>
      </c>
      <c r="AC18" s="350">
        <f>Energy!AC18/Energy!AW18</f>
        <v>0.2769640119320661</v>
      </c>
      <c r="AD18" s="350">
        <f>Energy!AD18/Energy!AW18</f>
        <v>0.24493109736562199</v>
      </c>
      <c r="AE18" s="350">
        <f>Energy!AE18/Energy!AW18</f>
        <v>0.23571304916882641</v>
      </c>
      <c r="AF18" s="351">
        <f>Energy!AF18/Energy!AW18</f>
        <v>0.31724068233153152</v>
      </c>
      <c r="AG18" s="351">
        <f>Energy!AG18/Energy!AW18</f>
        <v>0.29903566257897035</v>
      </c>
      <c r="AH18" s="351">
        <f>Energy!AH18/Energy!AW18</f>
        <v>0.41497359452284066</v>
      </c>
      <c r="AI18" s="352">
        <f>Energy!AI18/Energy!AW18</f>
        <v>0.27165847234844037</v>
      </c>
      <c r="AJ18" s="352">
        <f>Energy!AJ18/Energy!$AW18</f>
        <v>0.25638139610166127</v>
      </c>
      <c r="AK18" s="352">
        <f>Energy!AK18/Energy!AW18</f>
        <v>0.24378383974945469</v>
      </c>
      <c r="AL18" s="352">
        <f>Energy!AL18/Energy!AW18</f>
        <v>0.23719308843130574</v>
      </c>
      <c r="AM18" s="352">
        <f>Energy!AM18/Energy!AW18</f>
        <v>0.28683337061209996</v>
      </c>
      <c r="AN18" s="352">
        <f>Energy!AN18/Energy!AW18</f>
        <v>0.28402164352596126</v>
      </c>
      <c r="AO18" s="352">
        <f>Energy!AO18/Energy!AW18</f>
        <v>0.27914792597705129</v>
      </c>
      <c r="AP18" s="352">
        <f>Energy!AP18/Energy!AW18</f>
        <v>0.24385711060964774</v>
      </c>
      <c r="AQ18" s="352">
        <f>Energy!AQ18/Energy!AW18</f>
        <v>0.30057981897998592</v>
      </c>
      <c r="AR18" s="352">
        <f>Energy!AR18/Energy!AW18</f>
        <v>0.2722398051153781</v>
      </c>
      <c r="AS18" s="352">
        <f>Energy!AS18/Energy!$AW18</f>
        <v>0.27448554780232354</v>
      </c>
      <c r="AT18" s="352">
        <f>Energy!AT18/Energy!AW18</f>
        <v>0.27938423516208011</v>
      </c>
      <c r="AU18" s="352">
        <f>Energy!AU18/Energy!AW18</f>
        <v>0.27859152963529182</v>
      </c>
    </row>
    <row r="19" spans="1:47">
      <c r="A19" s="14" t="str">
        <f>RunTime!A19</f>
        <v>fop</v>
      </c>
      <c r="B19" s="14" t="str">
        <f>RunTime!B19</f>
        <v>JN</v>
      </c>
      <c r="C19" s="15">
        <f>Energy!C19/Energy!AW19</f>
        <v>2.4493619983170531</v>
      </c>
      <c r="D19" s="15">
        <f>Energy!D19/Energy!AW19</f>
        <v>2.4547235050440861</v>
      </c>
      <c r="E19" s="346">
        <f>Energy!E19/Energy!AW19</f>
        <v>0.40624191980623364</v>
      </c>
      <c r="F19" s="347">
        <f>Energy!F19/Energy!AW19</f>
        <v>1.009901947218804</v>
      </c>
      <c r="G19" s="348">
        <f>Energy!G19/Energy!AW19</f>
        <v>0.49190292716142608</v>
      </c>
      <c r="H19" s="348">
        <f>Energy!H19/Energy!$AW19</f>
        <v>0.43000748439742359</v>
      </c>
      <c r="I19" s="348">
        <f>Energy!I19/Energy!AW19</f>
        <v>0.38816236102018525</v>
      </c>
      <c r="J19" s="348">
        <f>Energy!J19/Energy!AW19</f>
        <v>0.3277697774217917</v>
      </c>
      <c r="K19" s="348">
        <f>Energy!K19/Energy!AW19</f>
        <v>0.51080266431298893</v>
      </c>
      <c r="L19" s="348">
        <f>Energy!L19/Energy!$AW19</f>
        <v>0.42132069862201921</v>
      </c>
      <c r="M19" s="348">
        <f>Energy!M19/Energy!AW19</f>
        <v>0.45779004633715303</v>
      </c>
      <c r="N19" s="348">
        <f>Energy!N19/Energy!$AW19</f>
        <v>0.39661599094191763</v>
      </c>
      <c r="O19" s="348">
        <f>Energy!O19/Energy!AW19</f>
        <v>0.33648663743866697</v>
      </c>
      <c r="P19" s="348">
        <f>Energy!P19/Energy!AW19</f>
        <v>0.25257763759939367</v>
      </c>
      <c r="Q19" s="348">
        <f>Energy!Q19/Energy!AW19</f>
        <v>0.46585034498538369</v>
      </c>
      <c r="R19" s="348">
        <f>Energy!R19/Energy!$AW19</f>
        <v>0.42884485359447294</v>
      </c>
      <c r="S19" s="348">
        <f>Energy!S19/Energy!AW19</f>
        <v>0.39076941014043287</v>
      </c>
      <c r="T19" s="348">
        <f>Energy!T19/Energy!AW19</f>
        <v>0.25911037375233925</v>
      </c>
      <c r="U19" s="348">
        <f>Energy!U19/Energy!AW19</f>
        <v>0.48214391312871802</v>
      </c>
      <c r="V19" s="348">
        <f>Energy!V19/Energy!$AW19</f>
        <v>0.36557592948398343</v>
      </c>
      <c r="W19" s="348">
        <f>Energy!W19/Energy!AW19</f>
        <v>0.32205743373542878</v>
      </c>
      <c r="X19" s="348">
        <f>Energy!X19/Energy!AW19</f>
        <v>0.25192398850513442</v>
      </c>
      <c r="Y19" s="348">
        <f>Energy!Y19/Energy!AW19</f>
        <v>0.4993018578685649</v>
      </c>
      <c r="Z19" s="348">
        <f>Energy!Z19/Energy!AW19</f>
        <v>0.38224567097273077</v>
      </c>
      <c r="AA19" s="349">
        <f>Energy!AA19/Energy!AW19</f>
        <v>0.19287569398995999</v>
      </c>
      <c r="AB19" s="349">
        <f>Energy!AB19/Energy!AW19</f>
        <v>0.22892429179406773</v>
      </c>
      <c r="AC19" s="350">
        <f>Energy!AC19/Energy!AW19</f>
        <v>0.24617742016560937</v>
      </c>
      <c r="AD19" s="350">
        <f>Energy!AD19/Energy!AW19</f>
        <v>0.21932615344191461</v>
      </c>
      <c r="AE19" s="350">
        <f>Energy!AE19/Energy!AW19</f>
        <v>0.24770289097681619</v>
      </c>
      <c r="AF19" s="351">
        <f>Energy!AF19/Energy!AW19</f>
        <v>0.29633087435801064</v>
      </c>
      <c r="AG19" s="351">
        <f>Energy!AG19/Energy!AW19</f>
        <v>0.28877445586300665</v>
      </c>
      <c r="AH19" s="351">
        <f>Energy!AH19/Energy!AW19</f>
        <v>0.38722273373810756</v>
      </c>
      <c r="AI19" s="352">
        <f>Energy!AI19/Energy!AW19</f>
        <v>0.31094027833189863</v>
      </c>
      <c r="AJ19" s="352">
        <f>Energy!AJ19/Energy!$AW19</f>
        <v>0.29216296271866249</v>
      </c>
      <c r="AK19" s="352">
        <f>Energy!AK19/Energy!AW19</f>
        <v>0.26664668070510728</v>
      </c>
      <c r="AL19" s="352">
        <f>Energy!AL19/Energy!AW19</f>
        <v>0.26413916831245465</v>
      </c>
      <c r="AM19" s="352">
        <f>Energy!AM19/Energy!AW19</f>
        <v>0.29958761076669144</v>
      </c>
      <c r="AN19" s="352">
        <f>Energy!AN19/Energy!AW19</f>
        <v>0.31359963101971483</v>
      </c>
      <c r="AO19" s="352">
        <f>Energy!AO19/Energy!AW19</f>
        <v>0.30968287991336124</v>
      </c>
      <c r="AP19" s="352">
        <f>Energy!AP19/Energy!AW19</f>
        <v>0.28002135808246054</v>
      </c>
      <c r="AQ19" s="352">
        <f>Energy!AQ19/Energy!AW19</f>
        <v>0.33551373860476152</v>
      </c>
      <c r="AR19" s="352">
        <f>Energy!AR19/Energy!AW19</f>
        <v>0.29244369001913972</v>
      </c>
      <c r="AS19" s="352">
        <f>Energy!AS19/Energy!$AW19</f>
        <v>0.29988344271532946</v>
      </c>
      <c r="AT19" s="352">
        <f>Energy!AT19/Energy!AW19</f>
        <v>0.33453742590111352</v>
      </c>
      <c r="AU19" s="352">
        <f>Energy!AU19/Energy!AW19</f>
        <v>0.36210566352507667</v>
      </c>
    </row>
    <row r="20" spans="1:47">
      <c r="A20" s="14" t="str">
        <f>RunTime!A20</f>
        <v>luindex</v>
      </c>
      <c r="B20" s="14" t="str">
        <f>RunTime!B20</f>
        <v>JN</v>
      </c>
      <c r="C20" s="15">
        <f>Energy!C20/Energy!AW20</f>
        <v>2.3431479603163061</v>
      </c>
      <c r="D20" s="15">
        <f>Energy!D20/Energy!AW20</f>
        <v>1.9395368264069079</v>
      </c>
      <c r="E20" s="346">
        <f>Energy!E20/Energy!AW20</f>
        <v>0.48604158109737861</v>
      </c>
      <c r="F20" s="347">
        <f>Energy!F20/Energy!AW20</f>
        <v>0.90645168967631418</v>
      </c>
      <c r="G20" s="348">
        <f>Energy!G20/Energy!AW20</f>
        <v>0.45832453159537057</v>
      </c>
      <c r="H20" s="348">
        <f>Energy!H20/Energy!$AW20</f>
        <v>0.32957432150565519</v>
      </c>
      <c r="I20" s="348">
        <f>Energy!I20/Energy!AW20</f>
        <v>0.33907552286310771</v>
      </c>
      <c r="J20" s="348">
        <f>Energy!J20/Energy!AW20</f>
        <v>0.27515091546075349</v>
      </c>
      <c r="K20" s="348">
        <f>Energy!K20/Energy!AW20</f>
        <v>0.42465609492637268</v>
      </c>
      <c r="L20" s="348">
        <f>Energy!L20/Energy!$AW20</f>
        <v>0.34020450004766806</v>
      </c>
      <c r="M20" s="348">
        <f>Energy!M20/Energy!AW20</f>
        <v>0.43251199895833531</v>
      </c>
      <c r="N20" s="348">
        <f>Energy!N20/Energy!$AW20</f>
        <v>0.41804908571170352</v>
      </c>
      <c r="O20" s="348">
        <f>Energy!O20/Energy!AW20</f>
        <v>0.3399167830214645</v>
      </c>
      <c r="P20" s="348">
        <f>Energy!P20/Energy!AW20</f>
        <v>0.25332723706379046</v>
      </c>
      <c r="Q20" s="348">
        <f>Energy!Q20/Energy!AW20</f>
        <v>0.42657207704067734</v>
      </c>
      <c r="R20" s="348">
        <f>Energy!R20/Energy!$AW20</f>
        <v>0.35432319216680258</v>
      </c>
      <c r="S20" s="348">
        <f>Energy!S20/Energy!AW20</f>
        <v>0.32078136668844587</v>
      </c>
      <c r="T20" s="348">
        <f>Energy!T20/Energy!AW20</f>
        <v>0.22538865426986443</v>
      </c>
      <c r="U20" s="348">
        <f>Energy!U20/Energy!AW20</f>
        <v>0.39408020233519625</v>
      </c>
      <c r="V20" s="348">
        <f>Energy!V20/Energy!$AW20</f>
        <v>0.29712586214829595</v>
      </c>
      <c r="W20" s="348">
        <f>Energy!W20/Energy!AW20</f>
        <v>0.25322902760027599</v>
      </c>
      <c r="X20" s="348">
        <f>Energy!X20/Energy!AW20</f>
        <v>0.22664965310506435</v>
      </c>
      <c r="Y20" s="348">
        <f>Energy!Y20/Energy!AW20</f>
        <v>0.44439058664893305</v>
      </c>
      <c r="Z20" s="348">
        <f>Energy!Z20/Energy!AW20</f>
        <v>0.34719018908295418</v>
      </c>
      <c r="AA20" s="349">
        <f>Energy!AA20/Energy!AW20</f>
        <v>0.17921342014265917</v>
      </c>
      <c r="AB20" s="349">
        <f>Energy!AB20/Energy!AW20</f>
        <v>0.16399270165707111</v>
      </c>
      <c r="AC20" s="350">
        <f>Energy!AC20/Energy!AW20</f>
        <v>0.29409951268601431</v>
      </c>
      <c r="AD20" s="350">
        <f>Energy!AD20/Energy!AW20</f>
        <v>0.25548513960348401</v>
      </c>
      <c r="AE20" s="350">
        <f>Energy!AE20/Energy!AW20</f>
        <v>0.21968189268091939</v>
      </c>
      <c r="AF20" s="351">
        <f>Energy!AF20/Energy!AW20</f>
        <v>0.26679907738488018</v>
      </c>
      <c r="AG20" s="351">
        <f>Energy!AG20/Energy!AW20</f>
        <v>0.25071137921003761</v>
      </c>
      <c r="AH20" s="351">
        <f>Energy!AH20/Energy!AW20</f>
        <v>0.26377128524002152</v>
      </c>
      <c r="AI20" s="352">
        <f>Energy!AI20/Energy!AW20</f>
        <v>0.29413774309217683</v>
      </c>
      <c r="AJ20" s="352">
        <f>Energy!AJ20/Energy!$AW20</f>
        <v>0.33533016020292267</v>
      </c>
      <c r="AK20" s="352">
        <f>Energy!AK20/Energy!AW20</f>
        <v>0.25175535144804451</v>
      </c>
      <c r="AL20" s="352">
        <f>Energy!AL20/Energy!AW20</f>
        <v>0.24869642925260466</v>
      </c>
      <c r="AM20" s="352">
        <f>Energy!AM20/Energy!AW20</f>
        <v>0.29483850695746017</v>
      </c>
      <c r="AN20" s="352">
        <f>Energy!AN20/Energy!AW20</f>
        <v>0.29966925107218556</v>
      </c>
      <c r="AO20" s="352">
        <f>Energy!AO20/Energy!AW20</f>
        <v>0.27592315687245933</v>
      </c>
      <c r="AP20" s="352">
        <f>Energy!AP20/Energy!AW20</f>
        <v>0.2491804379246563</v>
      </c>
      <c r="AQ20" s="352">
        <f>Energy!AQ20/Energy!AW20</f>
        <v>0.2981637246144016</v>
      </c>
      <c r="AR20" s="352">
        <f>Energy!AR20/Energy!AW20</f>
        <v>0.28565119858969917</v>
      </c>
      <c r="AS20" s="352">
        <f>Energy!AS20/Energy!$AW20</f>
        <v>0.26296024346612595</v>
      </c>
      <c r="AT20" s="352">
        <f>Energy!AT20/Energy!AW20</f>
        <v>0.33830457463278163</v>
      </c>
      <c r="AU20" s="352">
        <f>Energy!AU20/Energy!AW20</f>
        <v>0.35153811367335547</v>
      </c>
    </row>
    <row r="21" spans="1:47">
      <c r="A21" s="14" t="str">
        <f>RunTime!A21</f>
        <v>antlr</v>
      </c>
      <c r="B21" s="14" t="str">
        <f>RunTime!B21</f>
        <v>JN</v>
      </c>
      <c r="C21" s="15">
        <f>Energy!C21/Energy!AW21</f>
        <v>2.1995414567945373</v>
      </c>
      <c r="D21" s="15">
        <f>Energy!D21/Energy!AW21</f>
        <v>2.3353555670210802</v>
      </c>
      <c r="E21" s="346">
        <f>Energy!E21/Energy!AW21</f>
        <v>0.53469724179733569</v>
      </c>
      <c r="F21" s="347">
        <f>Energy!F21/Energy!AW21</f>
        <v>0.92272097522073793</v>
      </c>
      <c r="G21" s="348">
        <f>Energy!G21/Energy!AW21</f>
        <v>0.42846476681105894</v>
      </c>
      <c r="H21" s="348">
        <f>Energy!H21/Energy!$AW21</f>
        <v>0.39339390284535236</v>
      </c>
      <c r="I21" s="348">
        <f>Energy!I21/Energy!AW21</f>
        <v>0.39958858645301087</v>
      </c>
      <c r="J21" s="348">
        <f>Energy!J21/Energy!AW21</f>
        <v>0.36057124321093087</v>
      </c>
      <c r="K21" s="348">
        <f>Energy!K21/Energy!AW21</f>
        <v>0.42467543548170383</v>
      </c>
      <c r="L21" s="348">
        <f>Energy!L21/Energy!$AW21</f>
        <v>0.34078198996554804</v>
      </c>
      <c r="M21" s="348">
        <f>Energy!M21/Energy!AW21</f>
        <v>0.44019772593385886</v>
      </c>
      <c r="N21" s="348">
        <f>Energy!N21/Energy!$AW21</f>
        <v>0.43368304367468841</v>
      </c>
      <c r="O21" s="348">
        <f>Energy!O21/Energy!AW21</f>
        <v>0.38809785015882847</v>
      </c>
      <c r="P21" s="348">
        <f>Energy!P21/Energy!AW21</f>
        <v>0.27243184954906252</v>
      </c>
      <c r="Q21" s="348">
        <f>Energy!Q21/Energy!AW21</f>
        <v>0.45742041036207393</v>
      </c>
      <c r="R21" s="348">
        <f>Energy!R21/Energy!$AW21</f>
        <v>0.42805775967679022</v>
      </c>
      <c r="S21" s="348">
        <f>Energy!S21/Energy!AW21</f>
        <v>0.41446851825286163</v>
      </c>
      <c r="T21" s="348">
        <f>Energy!T21/Energy!AW21</f>
        <v>0.26471653674310813</v>
      </c>
      <c r="U21" s="348">
        <f>Energy!U21/Energy!AW21</f>
        <v>0.44566882646970474</v>
      </c>
      <c r="V21" s="348">
        <f>Energy!V21/Energy!$AW21</f>
        <v>0.35727333307664166</v>
      </c>
      <c r="W21" s="348">
        <f>Energy!W21/Energy!AW21</f>
        <v>0.31226162080833175</v>
      </c>
      <c r="X21" s="348">
        <f>Energy!X21/Energy!AW21</f>
        <v>0.24463954669747628</v>
      </c>
      <c r="Y21" s="348">
        <f>Energy!Y21/Energy!AW21</f>
        <v>0.51099647612462129</v>
      </c>
      <c r="Z21" s="348">
        <f>Energy!Z21/Energy!AW21</f>
        <v>0.35562403004119353</v>
      </c>
      <c r="AA21" s="349">
        <f>Energy!AA21/Energy!AW21</f>
        <v>0.16878143685955488</v>
      </c>
      <c r="AB21" s="349">
        <f>Energy!AB21/Energy!AW21</f>
        <v>0.19824502544491243</v>
      </c>
      <c r="AC21" s="350">
        <f>Energy!AC21/Energy!AW21</f>
        <v>0.33406500239800535</v>
      </c>
      <c r="AD21" s="350">
        <f>Energy!AD21/Energy!AW21</f>
        <v>0.32048529579806423</v>
      </c>
      <c r="AE21" s="350">
        <f>Energy!AE21/Energy!AW21</f>
        <v>0.24098704949613142</v>
      </c>
      <c r="AF21" s="351">
        <f>Energy!AF21/Energy!AW21</f>
        <v>0.25488786932567187</v>
      </c>
      <c r="AG21" s="351">
        <f>Energy!AG21/Energy!AW21</f>
        <v>0.23961594743649028</v>
      </c>
      <c r="AH21" s="351">
        <f>Energy!AH21/Energy!AW21</f>
        <v>0.32382488657012415</v>
      </c>
      <c r="AI21" s="352">
        <f>Energy!AI21/Energy!AW21</f>
        <v>0.32044258870208753</v>
      </c>
      <c r="AJ21" s="352">
        <f>Energy!AJ21/Energy!$AW21</f>
        <v>0.32616785930846681</v>
      </c>
      <c r="AK21" s="352">
        <f>Energy!AK21/Energy!AW21</f>
        <v>0.27937396622081467</v>
      </c>
      <c r="AL21" s="352">
        <f>Energy!AL21/Energy!AW21</f>
        <v>0.26507963393409789</v>
      </c>
      <c r="AM21" s="352">
        <f>Energy!AM21/Energy!AW21</f>
        <v>0.29472053236514051</v>
      </c>
      <c r="AN21" s="352">
        <f>Energy!AN21/Energy!AW21</f>
        <v>0.34604737633294591</v>
      </c>
      <c r="AO21" s="352">
        <f>Energy!AO21/Energy!AW21</f>
        <v>0.32738842969094528</v>
      </c>
      <c r="AP21" s="352">
        <f>Energy!AP21/Energy!AW21</f>
        <v>0.29268238977627486</v>
      </c>
      <c r="AQ21" s="352">
        <f>Energy!AQ21/Energy!AW21</f>
        <v>0.29977551907645378</v>
      </c>
      <c r="AR21" s="352">
        <f>Energy!AR21/Energy!AW21</f>
        <v>0.30812831408224989</v>
      </c>
      <c r="AS21" s="352">
        <f>Energy!AS21/Energy!$AW21</f>
        <v>0.29765774466452083</v>
      </c>
      <c r="AT21" s="352">
        <f>Energy!AT21/Energy!AW21</f>
        <v>0.33353502843364025</v>
      </c>
      <c r="AU21" s="352">
        <f>Energy!AU21/Energy!AW21</f>
        <v>0.3300048040109157</v>
      </c>
    </row>
    <row r="22" spans="1:47">
      <c r="A22" s="14" t="str">
        <f>RunTime!A22</f>
        <v>bloat</v>
      </c>
      <c r="B22" s="14" t="str">
        <f>RunTime!B22</f>
        <v>JN</v>
      </c>
      <c r="C22" s="15">
        <f>Energy!C22/Energy!AW22</f>
        <v>2.3128263329241645</v>
      </c>
      <c r="D22" s="15">
        <f>Energy!D22/Energy!AW22</f>
        <v>2.0124902739579604</v>
      </c>
      <c r="E22" s="346">
        <f>Energy!E22/Energy!AW22</f>
        <v>0.5176548902283753</v>
      </c>
      <c r="F22" s="347">
        <f>Energy!F22/Energy!AW22</f>
        <v>1.008734028215045</v>
      </c>
      <c r="G22" s="348">
        <f>Energy!G22/Energy!AW22</f>
        <v>0.48410764964685754</v>
      </c>
      <c r="H22" s="348">
        <f>Energy!H22/Energy!$AW22</f>
        <v>0.39628543463067878</v>
      </c>
      <c r="I22" s="348">
        <f>Energy!I22/Energy!AW22</f>
        <v>0.358018207735113</v>
      </c>
      <c r="J22" s="348">
        <f>Energy!J22/Energy!AW22</f>
        <v>0.29051475392511095</v>
      </c>
      <c r="K22" s="348">
        <f>Energy!K22/Energy!AW22</f>
        <v>0.47670194065522031</v>
      </c>
      <c r="L22" s="348">
        <f>Energy!L22/Energy!$AW22</f>
        <v>0.36186688693483093</v>
      </c>
      <c r="M22" s="348">
        <f>Energy!M22/Energy!AW22</f>
        <v>0.43376899486246734</v>
      </c>
      <c r="N22" s="348">
        <f>Energy!N22/Energy!$AW22</f>
        <v>0.34717474363255524</v>
      </c>
      <c r="O22" s="348">
        <f>Energy!O22/Energy!AW22</f>
        <v>0.30237824057299195</v>
      </c>
      <c r="P22" s="348">
        <f>Energy!P22/Energy!AW22</f>
        <v>0.23184767173450219</v>
      </c>
      <c r="Q22" s="348">
        <f>Energy!Q22/Energy!AW22</f>
        <v>0.41232003393947081</v>
      </c>
      <c r="R22" s="348">
        <f>Energy!R22/Energy!$AW22</f>
        <v>0.38186420296989765</v>
      </c>
      <c r="S22" s="348">
        <f>Energy!S22/Energy!AW22</f>
        <v>0.35746151433049983</v>
      </c>
      <c r="T22" s="348">
        <f>Energy!T22/Energy!AW22</f>
        <v>0.23654621546418625</v>
      </c>
      <c r="U22" s="348">
        <f>Energy!U22/Energy!AW22</f>
        <v>0.45442231092180757</v>
      </c>
      <c r="V22" s="348">
        <f>Energy!V22/Energy!$AW22</f>
        <v>0.34387155503494488</v>
      </c>
      <c r="W22" s="348">
        <f>Energy!W22/Energy!AW22</f>
        <v>0.30458029823160959</v>
      </c>
      <c r="X22" s="348">
        <f>Energy!X22/Energy!AW22</f>
        <v>0.2338884426245971</v>
      </c>
      <c r="Y22" s="348">
        <f>Energy!Y22/Energy!AW22</f>
        <v>0.45926040507747956</v>
      </c>
      <c r="Z22" s="348">
        <f>Energy!Z22/Energy!AW22</f>
        <v>0.33918169767126716</v>
      </c>
      <c r="AA22" s="349">
        <f>Energy!AA22/Energy!AW22</f>
        <v>0.17894289264155813</v>
      </c>
      <c r="AB22" s="349">
        <f>Energy!AB22/Energy!AW22</f>
        <v>0.20839666068435803</v>
      </c>
      <c r="AC22" s="350">
        <f>Energy!AC22/Energy!AW22</f>
        <v>0.33430509735331082</v>
      </c>
      <c r="AD22" s="350">
        <f>Energy!AD22/Energy!AW22</f>
        <v>0.26849215622787764</v>
      </c>
      <c r="AE22" s="350">
        <f>Energy!AE22/Energy!AW22</f>
        <v>0.23657501580000034</v>
      </c>
      <c r="AF22" s="351">
        <f>Energy!AF22/Energy!AW22</f>
        <v>0.30752302241387552</v>
      </c>
      <c r="AG22" s="351">
        <f>Energy!AG22/Energy!AW22</f>
        <v>0.28939089429736942</v>
      </c>
      <c r="AH22" s="351">
        <f>Energy!AH22/Energy!AW22</f>
        <v>0.33315623921674703</v>
      </c>
      <c r="AI22" s="352">
        <f>Energy!AI22/Energy!AW22</f>
        <v>0.28919198544463126</v>
      </c>
      <c r="AJ22" s="352">
        <f>Energy!AJ22/Energy!$AW22</f>
        <v>0.27900065042751554</v>
      </c>
      <c r="AK22" s="352">
        <f>Energy!AK22/Energy!AW22</f>
        <v>0.26113466158839965</v>
      </c>
      <c r="AL22" s="352">
        <f>Energy!AL22/Energy!AW22</f>
        <v>0.25493469851877515</v>
      </c>
      <c r="AM22" s="352">
        <f>Energy!AM22/Energy!AW22</f>
        <v>0.31699731755042809</v>
      </c>
      <c r="AN22" s="352">
        <f>Energy!AN22/Energy!AW22</f>
        <v>0.26865748978659015</v>
      </c>
      <c r="AO22" s="352">
        <f>Energy!AO22/Energy!AW22</f>
        <v>0.27918782097389683</v>
      </c>
      <c r="AP22" s="352">
        <f>Energy!AP22/Energy!AW22</f>
        <v>0.25799804550022054</v>
      </c>
      <c r="AQ22" s="352">
        <f>Energy!AQ22/Energy!AW22</f>
        <v>0.32988773818127065</v>
      </c>
      <c r="AR22" s="352">
        <f>Energy!AR22/Energy!AW22</f>
        <v>0.26628083898287819</v>
      </c>
      <c r="AS22" s="352">
        <f>Energy!AS22/Energy!$AW22</f>
        <v>0.2778016537728214</v>
      </c>
      <c r="AT22" s="352">
        <f>Energy!AT22/Energy!AW22</f>
        <v>0.28583721400024192</v>
      </c>
      <c r="AU22" s="352">
        <f>Energy!AU22/Energy!AW22</f>
        <v>0.29833570384316577</v>
      </c>
    </row>
    <row r="23" spans="1:47">
      <c r="A23" s="14" t="str">
        <f>RunTime!A23</f>
        <v>_201_compress</v>
      </c>
      <c r="B23" s="14" t="str">
        <f>RunTime!B23</f>
        <v>JN</v>
      </c>
      <c r="C23" s="15">
        <f>Energy!C23/Energy!AW23</f>
        <v>2.1969018493461747</v>
      </c>
      <c r="D23" s="15">
        <f>Energy!D23/Energy!AW23</f>
        <v>2.1915821458744178</v>
      </c>
      <c r="E23" s="346">
        <f>Energy!E23/Energy!AW23</f>
        <v>0.54529046643686718</v>
      </c>
      <c r="F23" s="347">
        <f>Energy!F23/Energy!AW23</f>
        <v>1.095449057433354</v>
      </c>
      <c r="G23" s="348">
        <f>Energy!G23/Energy!AW23</f>
        <v>0.57984083268817221</v>
      </c>
      <c r="H23" s="348">
        <f>Energy!H23/Energy!$AW23</f>
        <v>0.46793952734913075</v>
      </c>
      <c r="I23" s="348">
        <f>Energy!I23/Energy!AW23</f>
        <v>0.35383561824348375</v>
      </c>
      <c r="J23" s="348">
        <f>Energy!J23/Energy!AW23</f>
        <v>0.27992554459055802</v>
      </c>
      <c r="K23" s="348">
        <f>Energy!K23/Energy!AW23</f>
        <v>0.57145920531511629</v>
      </c>
      <c r="L23" s="348">
        <f>Energy!L23/Energy!$AW23</f>
        <v>0.40663623572926094</v>
      </c>
      <c r="M23" s="348">
        <f>Energy!M23/Energy!AW23</f>
        <v>0.49856793264494781</v>
      </c>
      <c r="N23" s="348">
        <f>Energy!N23/Energy!$AW23</f>
        <v>0.40115234089277207</v>
      </c>
      <c r="O23" s="348">
        <f>Energy!O23/Energy!AW23</f>
        <v>0.34491615545000992</v>
      </c>
      <c r="P23" s="348">
        <f>Energy!P23/Energy!AW23</f>
        <v>0.26622675959943021</v>
      </c>
      <c r="Q23" s="348">
        <f>Energy!Q23/Energy!AW23</f>
        <v>0.48129843071485834</v>
      </c>
      <c r="R23" s="348">
        <f>Energy!R23/Energy!$AW23</f>
        <v>0.40296297558558625</v>
      </c>
      <c r="S23" s="348">
        <f>Energy!S23/Energy!AW23</f>
        <v>0.36801838875381582</v>
      </c>
      <c r="T23" s="348">
        <f>Energy!T23/Energy!AW23</f>
        <v>0.26121957254041511</v>
      </c>
      <c r="U23" s="348">
        <f>Energy!U23/Energy!AW23</f>
        <v>0.46994314618822158</v>
      </c>
      <c r="V23" s="348">
        <f>Energy!V23/Energy!$AW23</f>
        <v>0.35587425976809217</v>
      </c>
      <c r="W23" s="348">
        <f>Energy!W23/Energy!AW23</f>
        <v>0.32453921472629771</v>
      </c>
      <c r="X23" s="348">
        <f>Energy!X23/Energy!AW23</f>
        <v>0.25169796294530195</v>
      </c>
      <c r="Y23" s="348">
        <f>Energy!Y23/Energy!AW23</f>
        <v>0.488502064907402</v>
      </c>
      <c r="Z23" s="348">
        <f>Energy!Z23/Energy!AW23</f>
        <v>0.35936154034336348</v>
      </c>
      <c r="AA23" s="349">
        <f>Energy!AA23/Energy!AW23</f>
        <v>0.18178351293505032</v>
      </c>
      <c r="AB23" s="349">
        <f>Energy!AB23/Energy!AW23</f>
        <v>0.18461591475941896</v>
      </c>
      <c r="AC23" s="350">
        <f>Energy!AC23/Energy!AW23</f>
        <v>0.34934607669839518</v>
      </c>
      <c r="AD23" s="350">
        <f>Energy!AD23/Energy!AW23</f>
        <v>0.30311229372422149</v>
      </c>
      <c r="AE23" s="350">
        <f>Energy!AE23/Energy!AW23</f>
        <v>0.25929220397246294</v>
      </c>
      <c r="AF23" s="351">
        <f>Energy!AF23/Energy!AW23</f>
        <v>0.32253851593570104</v>
      </c>
      <c r="AG23" s="351">
        <f>Energy!AG23/Energy!AW23</f>
        <v>0.30593699083523601</v>
      </c>
      <c r="AH23" s="351">
        <f>Energy!AH23/Energy!AW23</f>
        <v>0.31376498408022957</v>
      </c>
      <c r="AI23" s="352">
        <f>Energy!AI23/Energy!AW23</f>
        <v>0.35040784531273783</v>
      </c>
      <c r="AJ23" s="352">
        <f>Energy!AJ23/Energy!$AW23</f>
        <v>0.35272700590739431</v>
      </c>
      <c r="AK23" s="352">
        <f>Energy!AK23/Energy!AW23</f>
        <v>0.3233447311850205</v>
      </c>
      <c r="AL23" s="352">
        <f>Energy!AL23/Energy!AW23</f>
        <v>0.33214018395288447</v>
      </c>
      <c r="AM23" s="352">
        <f>Energy!AM23/Energy!AW23</f>
        <v>0.44755994011595784</v>
      </c>
      <c r="AN23" s="352">
        <f>Energy!AN23/Energy!AW23</f>
        <v>0.35416181536020069</v>
      </c>
      <c r="AO23" s="352">
        <f>Energy!AO23/Energy!AW23</f>
        <v>0.34747386102549715</v>
      </c>
      <c r="AP23" s="352">
        <f>Energy!AP23/Energy!AW23</f>
        <v>0.33481290241131212</v>
      </c>
      <c r="AQ23" s="352">
        <f>Energy!AQ23/Energy!AW23</f>
        <v>0.45785228588209759</v>
      </c>
      <c r="AR23" s="352">
        <f>Energy!AR23/Energy!AW23</f>
        <v>0.3297525668009611</v>
      </c>
      <c r="AS23" s="352">
        <f>Energy!AS23/Energy!$AW23</f>
        <v>0.33565152142553079</v>
      </c>
      <c r="AT23" s="352">
        <f>Energy!AT23/Energy!AW23</f>
        <v>0.33608616502736111</v>
      </c>
      <c r="AU23" s="352">
        <f>Energy!AU23/Energy!AW23</f>
        <v>0.33845635952995584</v>
      </c>
    </row>
    <row r="24" spans="1:47">
      <c r="A24" s="14" t="str">
        <f>RunTime!A24</f>
        <v>_202_jess</v>
      </c>
      <c r="B24" s="14" t="str">
        <f>RunTime!B24</f>
        <v>JN</v>
      </c>
      <c r="C24" s="15">
        <f>Energy!C24/Energy!AW24</f>
        <v>2.1520855533203886</v>
      </c>
      <c r="D24" s="15">
        <f>Energy!D24/Energy!AW24</f>
        <v>1.9345854763656629</v>
      </c>
      <c r="E24" s="346">
        <f>Energy!E24/Energy!AW24</f>
        <v>0.63946859410664758</v>
      </c>
      <c r="F24" s="347">
        <f>Energy!F24/Energy!AW24</f>
        <v>1.3125957797034575</v>
      </c>
      <c r="G24" s="348">
        <f>Energy!G24/Energy!AW24</f>
        <v>0.54195976669794732</v>
      </c>
      <c r="H24" s="348">
        <f>Energy!H24/Energy!$AW24</f>
        <v>0.47725119618180295</v>
      </c>
      <c r="I24" s="348">
        <f>Energy!I24/Energy!AW24</f>
        <v>0.38595080364930379</v>
      </c>
      <c r="J24" s="348">
        <f>Energy!J24/Energy!AW24</f>
        <v>0.30880607886182554</v>
      </c>
      <c r="K24" s="348">
        <f>Energy!K24/Energy!AW24</f>
        <v>0.57130917255287894</v>
      </c>
      <c r="L24" s="348">
        <f>Energy!L24/Energy!$AW24</f>
        <v>0.40637980954656339</v>
      </c>
      <c r="M24" s="348">
        <f>Energy!M24/Energy!AW24</f>
        <v>0.47495995597285406</v>
      </c>
      <c r="N24" s="348">
        <f>Energy!N24/Energy!$AW24</f>
        <v>0.37168933917477892</v>
      </c>
      <c r="O24" s="348">
        <f>Energy!O24/Energy!AW24</f>
        <v>0.3179491805679</v>
      </c>
      <c r="P24" s="348">
        <f>Energy!P24/Energy!AW24</f>
        <v>0.25361636192790488</v>
      </c>
      <c r="Q24" s="348">
        <f>Energy!Q24/Energy!AW24</f>
        <v>0.46616811163657607</v>
      </c>
      <c r="R24" s="348">
        <f>Energy!R24/Energy!$AW24</f>
        <v>0.37764062090378869</v>
      </c>
      <c r="S24" s="348">
        <f>Energy!S24/Energy!AW24</f>
        <v>0.36410948727663794</v>
      </c>
      <c r="T24" s="348">
        <f>Energy!T24/Energy!AW24</f>
        <v>0.25071298430114336</v>
      </c>
      <c r="U24" s="348">
        <f>Energy!U24/Energy!AW24</f>
        <v>0.45758691871407681</v>
      </c>
      <c r="V24" s="348">
        <f>Energy!V24/Energy!$AW24</f>
        <v>0.33798459603327896</v>
      </c>
      <c r="W24" s="348">
        <f>Energy!W24/Energy!AW24</f>
        <v>0.30359353393566757</v>
      </c>
      <c r="X24" s="348">
        <f>Energy!X24/Energy!AW24</f>
        <v>0.24383027118282097</v>
      </c>
      <c r="Y24" s="348">
        <f>Energy!Y24/Energy!AW24</f>
        <v>0.49080446742639994</v>
      </c>
      <c r="Z24" s="348">
        <f>Energy!Z24/Energy!AW24</f>
        <v>0.34576560825580832</v>
      </c>
      <c r="AA24" s="349">
        <f>Energy!AA24/Energy!AW24</f>
        <v>0.1827967350995891</v>
      </c>
      <c r="AB24" s="349">
        <f>Energy!AB24/Energy!AW24</f>
        <v>0.21837046100060933</v>
      </c>
      <c r="AC24" s="350">
        <f>Energy!AC24/Energy!AW24</f>
        <v>0.42751187722653178</v>
      </c>
      <c r="AD24" s="350">
        <f>Energy!AD24/Energy!AW24</f>
        <v>0.34028519510445521</v>
      </c>
      <c r="AE24" s="350">
        <f>Energy!AE24/Energy!AW24</f>
        <v>0.27288019453932577</v>
      </c>
      <c r="AF24" s="351">
        <f>Energy!AF24/Energy!AW24</f>
        <v>0.31754420197185323</v>
      </c>
      <c r="AG24" s="351">
        <f>Energy!AG24/Energy!AW24</f>
        <v>0.29654142090426777</v>
      </c>
      <c r="AH24" s="351">
        <f>Energy!AH24/Energy!AW24</f>
        <v>0.35758158784250571</v>
      </c>
      <c r="AI24" s="352">
        <f>Energy!AI24/Energy!AW24</f>
        <v>0.32166649578116252</v>
      </c>
      <c r="AJ24" s="352">
        <f>Energy!AJ24/Energy!$AW24</f>
        <v>0.3162644644238341</v>
      </c>
      <c r="AK24" s="352">
        <f>Energy!AK24/Energy!AW24</f>
        <v>0.29631756290972189</v>
      </c>
      <c r="AL24" s="352">
        <f>Energy!AL24/Energy!AW24</f>
        <v>0.29815928078566928</v>
      </c>
      <c r="AM24" s="352">
        <f>Energy!AM24/Energy!AW24</f>
        <v>0.36970501479918794</v>
      </c>
      <c r="AN24" s="352">
        <f>Energy!AN24/Energy!AW24</f>
        <v>0.30792445510977218</v>
      </c>
      <c r="AO24" s="352">
        <f>Energy!AO24/Energy!AW24</f>
        <v>0.30228379330264682</v>
      </c>
      <c r="AP24" s="352">
        <f>Energy!AP24/Energy!AW24</f>
        <v>0.29174467235461982</v>
      </c>
      <c r="AQ24" s="352">
        <f>Energy!AQ24/Energy!AW24</f>
        <v>0.37336651207956134</v>
      </c>
      <c r="AR24" s="352">
        <f>Energy!AR24/Energy!AW24</f>
        <v>0.2932368536679702</v>
      </c>
      <c r="AS24" s="352">
        <f>Energy!AS24/Energy!$AW24</f>
        <v>0.29287836715905491</v>
      </c>
      <c r="AT24" s="352">
        <f>Energy!AT24/Energy!AW24</f>
        <v>0.30989841112571936</v>
      </c>
      <c r="AU24" s="352">
        <f>Energy!AU24/Energy!AW24</f>
        <v>0.30294762009270138</v>
      </c>
    </row>
    <row r="25" spans="1:47">
      <c r="A25" s="14" t="str">
        <f>RunTime!A25</f>
        <v>_209_db</v>
      </c>
      <c r="B25" s="14" t="str">
        <f>RunTime!B25</f>
        <v>JN</v>
      </c>
      <c r="C25" s="15">
        <f>Energy!C25/Energy!AW25</f>
        <v>3.5471512484490648</v>
      </c>
      <c r="D25" s="15">
        <f>Energy!D25/Energy!AW25</f>
        <v>3.4824269756464079</v>
      </c>
      <c r="E25" s="346">
        <f>Energy!E25/Energy!AW25</f>
        <v>0.58529614562762833</v>
      </c>
      <c r="F25" s="347">
        <f>Energy!F25/Energy!AW25</f>
        <v>1.1497414397297927</v>
      </c>
      <c r="G25" s="348">
        <f>Energy!G25/Energy!AW25</f>
        <v>0.31610272953798696</v>
      </c>
      <c r="H25" s="348">
        <f>Energy!H25/Energy!$AW25</f>
        <v>0.22673351277867401</v>
      </c>
      <c r="I25" s="348">
        <f>Energy!I25/Energy!AW25</f>
        <v>0.19565445411194199</v>
      </c>
      <c r="J25" s="348">
        <f>Energy!J25/Energy!AW25</f>
        <v>0.14418558098619555</v>
      </c>
      <c r="K25" s="348">
        <f>Energy!K25/Energy!AW25</f>
        <v>0.29126915867465181</v>
      </c>
      <c r="L25" s="348">
        <f>Energy!L25/Energy!$AW25</f>
        <v>0.20841198871484068</v>
      </c>
      <c r="M25" s="348">
        <f>Energy!M25/Energy!AW25</f>
        <v>0.26687321207689357</v>
      </c>
      <c r="N25" s="348">
        <f>Energy!N25/Energy!$AW25</f>
        <v>0.20621379621661068</v>
      </c>
      <c r="O25" s="348">
        <f>Energy!O25/Energy!AW25</f>
        <v>0.17307295758129665</v>
      </c>
      <c r="P25" s="348">
        <f>Energy!P25/Energy!AW25</f>
        <v>0.13501807882427305</v>
      </c>
      <c r="Q25" s="348">
        <f>Energy!Q25/Energy!AW25</f>
        <v>0.26765685544241341</v>
      </c>
      <c r="R25" s="348">
        <f>Energy!R25/Energy!$AW25</f>
        <v>0.2165833120939579</v>
      </c>
      <c r="S25" s="348">
        <f>Energy!S25/Energy!AW25</f>
        <v>0.19308476361690319</v>
      </c>
      <c r="T25" s="348">
        <f>Energy!T25/Energy!AW25</f>
        <v>0.13560592609804525</v>
      </c>
      <c r="U25" s="348">
        <f>Energy!U25/Energy!AW25</f>
        <v>0.26024702087854967</v>
      </c>
      <c r="V25" s="348">
        <f>Energy!V25/Energy!$AW25</f>
        <v>0.18121847675997135</v>
      </c>
      <c r="W25" s="348">
        <f>Energy!W25/Energy!AW25</f>
        <v>0.161735950945079</v>
      </c>
      <c r="X25" s="348">
        <f>Energy!X25/Energy!AW25</f>
        <v>0.12867471620407125</v>
      </c>
      <c r="Y25" s="348">
        <f>Energy!Y25/Energy!AW25</f>
        <v>0.3329441844024727</v>
      </c>
      <c r="Z25" s="348">
        <f>Energy!Z25/Energy!AW25</f>
        <v>0.22331982802049105</v>
      </c>
      <c r="AA25" s="349">
        <f>Energy!AA25/Energy!AW25</f>
        <v>0.12267633289270759</v>
      </c>
      <c r="AB25" s="349">
        <f>Energy!AB25/Energy!AW25</f>
        <v>0.20685845500265893</v>
      </c>
      <c r="AC25" s="350">
        <f>Energy!AC25/Energy!AW25</f>
        <v>0.46400025588913851</v>
      </c>
      <c r="AD25" s="350">
        <f>Energy!AD25/Energy!AW25</f>
        <v>0.34933209297987527</v>
      </c>
      <c r="AE25" s="350">
        <f>Energy!AE25/Energy!AW25</f>
        <v>0.22439957952216921</v>
      </c>
      <c r="AF25" s="351">
        <f>Energy!AF25/Energy!AW25</f>
        <v>0.23643503667634669</v>
      </c>
      <c r="AG25" s="351">
        <f>Energy!AG25/Energy!AW25</f>
        <v>0.22042681230802735</v>
      </c>
      <c r="AH25" s="351">
        <f>Energy!AH25/Energy!AW25</f>
        <v>0.37915494616121753</v>
      </c>
      <c r="AI25" s="352">
        <f>Energy!AI25/Energy!AW25</f>
        <v>0.22988476782027803</v>
      </c>
      <c r="AJ25" s="352">
        <f>Energy!AJ25/Energy!$AW25</f>
        <v>0.21996857130695346</v>
      </c>
      <c r="AK25" s="352">
        <f>Energy!AK25/Energy!AW25</f>
        <v>0.19395478503588826</v>
      </c>
      <c r="AL25" s="352">
        <f>Energy!AL25/Energy!AW25</f>
        <v>0.18889336382186661</v>
      </c>
      <c r="AM25" s="352">
        <f>Energy!AM25/Energy!AW25</f>
        <v>0.23232151815798291</v>
      </c>
      <c r="AN25" s="352">
        <f>Energy!AN25/Energy!AW25</f>
        <v>0.23176692019883052</v>
      </c>
      <c r="AO25" s="352">
        <f>Energy!AO25/Energy!AW25</f>
        <v>0.22197974780399823</v>
      </c>
      <c r="AP25" s="352">
        <f>Energy!AP25/Energy!AW25</f>
        <v>0.19730707240451281</v>
      </c>
      <c r="AQ25" s="352">
        <f>Energy!AQ25/Energy!AW25</f>
        <v>0.24063263372493768</v>
      </c>
      <c r="AR25" s="352">
        <f>Energy!AR25/Energy!AW25</f>
        <v>0.21263308669768186</v>
      </c>
      <c r="AS25" s="352">
        <f>Energy!AS25/Energy!$AW25</f>
        <v>0.21020193610531315</v>
      </c>
      <c r="AT25" s="352">
        <f>Energy!AT25/Energy!AW25</f>
        <v>0.38819124957055229</v>
      </c>
      <c r="AU25" s="352">
        <f>Energy!AU25/Energy!AW25</f>
        <v>0.35719946160164867</v>
      </c>
    </row>
    <row r="26" spans="1:47">
      <c r="A26" s="14" t="str">
        <f>RunTime!A26</f>
        <v>_213_javac</v>
      </c>
      <c r="B26" s="14" t="str">
        <f>RunTime!B26</f>
        <v>JN</v>
      </c>
      <c r="C26" s="15">
        <f>Energy!C26/Energy!AW26</f>
        <v>2.1376169800566545</v>
      </c>
      <c r="D26" s="15">
        <f>Energy!D26/Energy!AW26</f>
        <v>2.0086066131302127</v>
      </c>
      <c r="E26" s="346">
        <f>Energy!E26/Energy!AW26</f>
        <v>0.60741229717474976</v>
      </c>
      <c r="F26" s="347">
        <f>Energy!F26/Energy!AW26</f>
        <v>1.2652879778081545</v>
      </c>
      <c r="G26" s="348">
        <f>Energy!G26/Energy!AW26</f>
        <v>0.54768314026934539</v>
      </c>
      <c r="H26" s="348">
        <f>Energy!H26/Energy!$AW26</f>
        <v>0.45249190044681203</v>
      </c>
      <c r="I26" s="348">
        <f>Energy!I26/Energy!AW26</f>
        <v>0.42749980841791657</v>
      </c>
      <c r="J26" s="348">
        <f>Energy!J26/Energy!AW26</f>
        <v>0.34662881712780341</v>
      </c>
      <c r="K26" s="348">
        <f>Energy!K26/Energy!AW26</f>
        <v>0.52909367859873002</v>
      </c>
      <c r="L26" s="348">
        <f>Energy!L26/Energy!$AW26</f>
        <v>0.43380149736336465</v>
      </c>
      <c r="M26" s="348">
        <f>Energy!M26/Energy!AW26</f>
        <v>0.46819556248174682</v>
      </c>
      <c r="N26" s="348">
        <f>Energy!N26/Energy!$AW26</f>
        <v>0.40665453458540113</v>
      </c>
      <c r="O26" s="348">
        <f>Energy!O26/Energy!AW26</f>
        <v>0.34757668316637841</v>
      </c>
      <c r="P26" s="348">
        <f>Energy!P26/Energy!AW26</f>
        <v>0.25672454798616012</v>
      </c>
      <c r="Q26" s="348">
        <f>Energy!Q26/Energy!AW26</f>
        <v>0.47976313762424938</v>
      </c>
      <c r="R26" s="348">
        <f>Energy!R26/Energy!$AW26</f>
        <v>0.39306120931507965</v>
      </c>
      <c r="S26" s="348">
        <f>Energy!S26/Energy!AW26</f>
        <v>0.3717924554069616</v>
      </c>
      <c r="T26" s="348">
        <f>Energy!T26/Energy!AW26</f>
        <v>0.25702530937539469</v>
      </c>
      <c r="U26" s="348">
        <f>Energy!U26/Energy!AW26</f>
        <v>0.46639186783388964</v>
      </c>
      <c r="V26" s="348">
        <f>Energy!V26/Energy!$AW26</f>
        <v>0.35329420314640492</v>
      </c>
      <c r="W26" s="348">
        <f>Energy!W26/Energy!AW26</f>
        <v>0.31739735033154237</v>
      </c>
      <c r="X26" s="348">
        <f>Energy!X26/Energy!AW26</f>
        <v>0.2521900956925488</v>
      </c>
      <c r="Y26" s="348">
        <f>Energy!Y26/Energy!AW26</f>
        <v>0.43127903459381051</v>
      </c>
      <c r="Z26" s="348">
        <f>Energy!Z26/Energy!AW26</f>
        <v>0.30555046253902396</v>
      </c>
      <c r="AA26" s="349">
        <f>Energy!AA26/Energy!AW26</f>
        <v>0.18733460923884229</v>
      </c>
      <c r="AB26" s="349">
        <f>Energy!AB26/Energy!AW26</f>
        <v>0.18415277007768588</v>
      </c>
      <c r="AC26" s="350">
        <f>Energy!AC26/Energy!AW26</f>
        <v>0.38878193091446678</v>
      </c>
      <c r="AD26" s="350">
        <f>Energy!AD26/Energy!AW26</f>
        <v>0.32750378827544663</v>
      </c>
      <c r="AE26" s="350">
        <f>Energy!AE26/Energy!AW26</f>
        <v>0.28115560791474475</v>
      </c>
      <c r="AF26" s="351">
        <f>Energy!AF26/Energy!AW26</f>
        <v>0.31829894514534701</v>
      </c>
      <c r="AG26" s="351">
        <f>Energy!AG26/Energy!AW26</f>
        <v>0.29382916035123696</v>
      </c>
      <c r="AH26" s="351">
        <f>Energy!AH26/Energy!AW26</f>
        <v>0.30281804664893924</v>
      </c>
      <c r="AI26" s="352">
        <f>Energy!AI26/Energy!AW26</f>
        <v>0.34419483274204044</v>
      </c>
      <c r="AJ26" s="352">
        <f>Energy!AJ26/Energy!$AW26</f>
        <v>0.29961667797002367</v>
      </c>
      <c r="AK26" s="352">
        <f>Energy!AK26/Energy!AW26</f>
        <v>0.30151673669549678</v>
      </c>
      <c r="AL26" s="352">
        <f>Energy!AL26/Energy!AW26</f>
        <v>0.29203634376812282</v>
      </c>
      <c r="AM26" s="352">
        <f>Energy!AM26/Energy!AW26</f>
        <v>0.35511310292770187</v>
      </c>
      <c r="AN26" s="352">
        <f>Energy!AN26/Energy!AW26</f>
        <v>0.32071987420767284</v>
      </c>
      <c r="AO26" s="352">
        <f>Energy!AO26/Energy!AW26</f>
        <v>0.31948148080910965</v>
      </c>
      <c r="AP26" s="352">
        <f>Energy!AP26/Energy!AW26</f>
        <v>0.29890340892673156</v>
      </c>
      <c r="AQ26" s="352">
        <f>Energy!AQ26/Energy!AW26</f>
        <v>0.36949544192813555</v>
      </c>
      <c r="AR26" s="352">
        <f>Energy!AR26/Energy!AW26</f>
        <v>0.2918645472367446</v>
      </c>
      <c r="AS26" s="352">
        <f>Energy!AS26/Energy!$AW26</f>
        <v>0.29490217059603885</v>
      </c>
      <c r="AT26" s="352">
        <f>Energy!AT26/Energy!AW26</f>
        <v>0.27678083279831789</v>
      </c>
      <c r="AU26" s="352">
        <f>Energy!AU26/Energy!AW26</f>
        <v>0.26743602328542609</v>
      </c>
    </row>
    <row r="27" spans="1:47">
      <c r="A27" s="14" t="str">
        <f>RunTime!A27</f>
        <v>_222_mpegaudio</v>
      </c>
      <c r="B27" s="14" t="str">
        <f>RunTime!B27</f>
        <v>JN</v>
      </c>
      <c r="C27" s="15">
        <f>Energy!C27/Energy!AW27</f>
        <v>1.6720792967169744</v>
      </c>
      <c r="D27" s="15">
        <f>Energy!D27/Energy!AW27</f>
        <v>1.4471974071749849</v>
      </c>
      <c r="E27" s="346">
        <f>Energy!E27/Energy!AW27</f>
        <v>0.69038941685953803</v>
      </c>
      <c r="F27" s="347">
        <f>Energy!F27/Energy!AW27</f>
        <v>1.0829753090908212</v>
      </c>
      <c r="G27" s="348">
        <f>Energy!G27/Energy!AW27</f>
        <v>0.58037784174007812</v>
      </c>
      <c r="H27" s="348">
        <f>Energy!H27/Energy!$AW27</f>
        <v>0.40425366247771577</v>
      </c>
      <c r="I27" s="348">
        <f>Energy!I27/Energy!AW27</f>
        <v>0.36923223849063802</v>
      </c>
      <c r="J27" s="348">
        <f>Energy!J27/Energy!AW27</f>
        <v>0.29884353784041107</v>
      </c>
      <c r="K27" s="348">
        <f>Energy!K27/Energy!AW27</f>
        <v>0.5777435938584895</v>
      </c>
      <c r="L27" s="348">
        <f>Energy!L27/Energy!$AW27</f>
        <v>0.4018868990967896</v>
      </c>
      <c r="M27" s="348">
        <f>Energy!M27/Energy!AW27</f>
        <v>0.50648668889291537</v>
      </c>
      <c r="N27" s="348">
        <f>Energy!N27/Energy!$AW27</f>
        <v>0.38187254207824728</v>
      </c>
      <c r="O27" s="348">
        <f>Energy!O27/Energy!AW27</f>
        <v>0.33679388749333089</v>
      </c>
      <c r="P27" s="348">
        <f>Energy!P27/Energy!AW27</f>
        <v>0.28023473370441632</v>
      </c>
      <c r="Q27" s="348">
        <f>Energy!Q27/Energy!AW27</f>
        <v>0.49926677582076751</v>
      </c>
      <c r="R27" s="348">
        <f>Energy!R27/Energy!$AW27</f>
        <v>0.4103514691356015</v>
      </c>
      <c r="S27" s="348">
        <f>Energy!S27/Energy!AW27</f>
        <v>0.38537254020779604</v>
      </c>
      <c r="T27" s="348">
        <f>Energy!T27/Energy!AW27</f>
        <v>0.27516820632837236</v>
      </c>
      <c r="U27" s="348">
        <f>Energy!U27/Energy!AW27</f>
        <v>0.49243394895218856</v>
      </c>
      <c r="V27" s="348">
        <f>Energy!V27/Energy!$AW27</f>
        <v>0.37280329758414288</v>
      </c>
      <c r="W27" s="348">
        <f>Energy!W27/Energy!AW27</f>
        <v>0.33446384706007132</v>
      </c>
      <c r="X27" s="348">
        <f>Energy!X27/Energy!AW27</f>
        <v>0.2691913956040019</v>
      </c>
      <c r="Y27" s="348">
        <f>Energy!Y27/Energy!AW27</f>
        <v>0.49367835533313592</v>
      </c>
      <c r="Z27" s="348">
        <f>Energy!Z27/Energy!AW27</f>
        <v>0.36882416320475014</v>
      </c>
      <c r="AA27" s="349">
        <f>Energy!AA27/Energy!AW27</f>
        <v>0.19181332925447703</v>
      </c>
      <c r="AB27" s="349">
        <f>Energy!AB27/Energy!AW27</f>
        <v>0.19411663296625678</v>
      </c>
      <c r="AC27" s="350">
        <f>Energy!AC27/Energy!AW27</f>
        <v>0.41252898372242047</v>
      </c>
      <c r="AD27" s="350">
        <f>Energy!AD27/Energy!AW27</f>
        <v>0.37420073480611615</v>
      </c>
      <c r="AE27" s="350">
        <f>Energy!AE27/Energy!AW27</f>
        <v>0.24897204719285698</v>
      </c>
      <c r="AF27" s="351">
        <f>Energy!AF27/Energy!AW27</f>
        <v>0.33408123660033934</v>
      </c>
      <c r="AG27" s="351">
        <f>Energy!AG27/Energy!AW27</f>
        <v>0.31663157904203509</v>
      </c>
      <c r="AH27" s="351">
        <f>Energy!AH27/Energy!AW27</f>
        <v>0.32370048086246261</v>
      </c>
      <c r="AI27" s="352">
        <f>Energy!AI27/Energy!AW27</f>
        <v>0.34271053381721917</v>
      </c>
      <c r="AJ27" s="352">
        <f>Energy!AJ27/Energy!$AW27</f>
        <v>0.3353443791974608</v>
      </c>
      <c r="AK27" s="352">
        <f>Energy!AK27/Energy!AW27</f>
        <v>0.31734294192381879</v>
      </c>
      <c r="AL27" s="352">
        <f>Energy!AL27/Energy!AW27</f>
        <v>0.3235266844077142</v>
      </c>
      <c r="AM27" s="352">
        <f>Energy!AM27/Energy!AW27</f>
        <v>0.43600790121235111</v>
      </c>
      <c r="AN27" s="352">
        <f>Energy!AN27/Energy!AW27</f>
        <v>0.33847735312029165</v>
      </c>
      <c r="AO27" s="352">
        <f>Energy!AO27/Energy!AW27</f>
        <v>0.33563065769277944</v>
      </c>
      <c r="AP27" s="352">
        <f>Energy!AP27/Energy!AW27</f>
        <v>0.3242723821166274</v>
      </c>
      <c r="AQ27" s="352">
        <f>Energy!AQ27/Energy!AW27</f>
        <v>0.44645479850052378</v>
      </c>
      <c r="AR27" s="352">
        <f>Energy!AR27/Energy!AW27</f>
        <v>0.31804617453576561</v>
      </c>
      <c r="AS27" s="352">
        <f>Energy!AS27/Energy!$AW27</f>
        <v>0.3215944821128317</v>
      </c>
      <c r="AT27" s="352">
        <f>Energy!AT27/Energy!AW27</f>
        <v>0.31853181655787499</v>
      </c>
      <c r="AU27" s="352">
        <f>Energy!AU27/Energy!AW27</f>
        <v>0.32355660594493324</v>
      </c>
    </row>
    <row r="28" spans="1:47">
      <c r="A28" s="14" t="str">
        <f>RunTime!A28</f>
        <v>_228_jack</v>
      </c>
      <c r="B28" s="14" t="str">
        <f>RunTime!B28</f>
        <v>JN</v>
      </c>
      <c r="C28" s="15">
        <f>Energy!C28/Energy!AW28</f>
        <v>2.371549316269177</v>
      </c>
      <c r="D28" s="15">
        <f>Energy!D28/Energy!AW28</f>
        <v>1.8205832036513765</v>
      </c>
      <c r="E28" s="346">
        <f>Energy!E28/Energy!AW28</f>
        <v>0.57813706290533673</v>
      </c>
      <c r="F28" s="347">
        <f>Energy!F28/Energy!AW28</f>
        <v>1.1316901940112492</v>
      </c>
      <c r="G28" s="348">
        <f>Energy!G28/Energy!AW28</f>
        <v>0.41839384771130045</v>
      </c>
      <c r="H28" s="348">
        <f>Energy!H28/Energy!$AW28</f>
        <v>0.32796939294943922</v>
      </c>
      <c r="I28" s="348">
        <f>Energy!I28/Energy!AW28</f>
        <v>0.34717619040165953</v>
      </c>
      <c r="J28" s="348">
        <f>Energy!J28/Energy!AW28</f>
        <v>0.28880569086655955</v>
      </c>
      <c r="K28" s="348">
        <f>Energy!K28/Energy!AW28</f>
        <v>0.40532685768751081</v>
      </c>
      <c r="L28" s="348">
        <f>Energy!L28/Energy!$AW28</f>
        <v>0.28767898535849024</v>
      </c>
      <c r="M28" s="348">
        <f>Energy!M28/Energy!AW28</f>
        <v>0.42101136571258707</v>
      </c>
      <c r="N28" s="348">
        <f>Energy!N28/Energy!$AW28</f>
        <v>0.39115812931484295</v>
      </c>
      <c r="O28" s="348">
        <f>Energy!O28/Energy!AW28</f>
        <v>0.35125142665976572</v>
      </c>
      <c r="P28" s="348">
        <f>Energy!P28/Energy!AW28</f>
        <v>0.25171242986491615</v>
      </c>
      <c r="Q28" s="348">
        <f>Energy!Q28/Energy!AW28</f>
        <v>0.38974985181109595</v>
      </c>
      <c r="R28" s="348">
        <f>Energy!R28/Energy!$AW28</f>
        <v>0.32692455143773369</v>
      </c>
      <c r="S28" s="348">
        <f>Energy!S28/Energy!AW28</f>
        <v>0.29847591039121729</v>
      </c>
      <c r="T28" s="348">
        <f>Energy!T28/Energy!AW28</f>
        <v>0.20827942907319599</v>
      </c>
      <c r="U28" s="348">
        <f>Energy!U28/Energy!AW28</f>
        <v>0.38015886814184469</v>
      </c>
      <c r="V28" s="348">
        <f>Energy!V28/Energy!$AW28</f>
        <v>0.26881589094482539</v>
      </c>
      <c r="W28" s="348">
        <f>Energy!W28/Energy!AW28</f>
        <v>0.24398611521311786</v>
      </c>
      <c r="X28" s="348">
        <f>Energy!X28/Energy!AW28</f>
        <v>0.21309901877280435</v>
      </c>
      <c r="Y28" s="348">
        <f>Energy!Y28/Energy!AW28</f>
        <v>0.40028070192679388</v>
      </c>
      <c r="Z28" s="348">
        <f>Energy!Z28/Energy!AW28</f>
        <v>0.31298512386585609</v>
      </c>
      <c r="AA28" s="349">
        <f>Energy!AA28/Energy!AW28</f>
        <v>0.1688458005325284</v>
      </c>
      <c r="AB28" s="349">
        <f>Energy!AB28/Energy!AW28</f>
        <v>0.16837730002088266</v>
      </c>
      <c r="AC28" s="350">
        <f>Energy!AC28/Energy!AW28</f>
        <v>0.32400881301193196</v>
      </c>
      <c r="AD28" s="350">
        <f>Energy!AD28/Energy!AW28</f>
        <v>0.29965277696589493</v>
      </c>
      <c r="AE28" s="350">
        <f>Energy!AE28/Energy!AW28</f>
        <v>0.23507027182387927</v>
      </c>
      <c r="AF28" s="351">
        <f>Energy!AF28/Energy!AW28</f>
        <v>0.28835083483699908</v>
      </c>
      <c r="AG28" s="351">
        <f>Energy!AG28/Energy!AW28</f>
        <v>0.26052305502213302</v>
      </c>
      <c r="AH28" s="351">
        <f>Energy!AH28/Energy!AW28</f>
        <v>0.28467349806027842</v>
      </c>
      <c r="AI28" s="352">
        <f>Energy!AI28/Energy!AW28</f>
        <v>0.30679740729838806</v>
      </c>
      <c r="AJ28" s="352">
        <f>Energy!AJ28/Energy!$AW28</f>
        <v>0.28477782403468371</v>
      </c>
      <c r="AK28" s="352">
        <f>Energy!AK28/Energy!AW28</f>
        <v>0.25535887710462235</v>
      </c>
      <c r="AL28" s="352">
        <f>Energy!AL28/Energy!AW28</f>
        <v>0.23125582424269328</v>
      </c>
      <c r="AM28" s="352">
        <f>Energy!AM28/Energy!AW28</f>
        <v>0.2892035280635587</v>
      </c>
      <c r="AN28" s="352">
        <f>Energy!AN28/Energy!AW28</f>
        <v>0.29825940872241291</v>
      </c>
      <c r="AO28" s="352">
        <f>Energy!AO28/Energy!AW28</f>
        <v>0.28163596001966584</v>
      </c>
      <c r="AP28" s="352">
        <f>Energy!AP28/Energy!AW28</f>
        <v>0.23771074074492626</v>
      </c>
      <c r="AQ28" s="352">
        <f>Energy!AQ28/Energy!AW28</f>
        <v>0.3069067835081728</v>
      </c>
      <c r="AR28" s="352">
        <f>Energy!AR28/Energy!AW28</f>
        <v>0.25778685364314824</v>
      </c>
      <c r="AS28" s="352">
        <f>Energy!AS28/Energy!$AW28</f>
        <v>0.26223668902714586</v>
      </c>
      <c r="AT28" s="352">
        <f>Energy!AT28/Energy!AW28</f>
        <v>0.41374876815390471</v>
      </c>
      <c r="AU28" s="352">
        <f>Energy!AU28/Energy!AW28</f>
        <v>0.24782458103249239</v>
      </c>
    </row>
    <row r="29" spans="1:47">
      <c r="A29" s="14" t="str">
        <f>RunTime!A29</f>
        <v>400.perlbench</v>
      </c>
      <c r="B29" s="14" t="str">
        <f>RunTime!B29</f>
        <v>NN</v>
      </c>
      <c r="C29" s="15">
        <f>Energy!C29/Energy!AW29</f>
        <v>2.152078075742816</v>
      </c>
      <c r="D29" s="15">
        <f>Energy!D29/Energy!AW29</f>
        <v>2.1188870896906793</v>
      </c>
      <c r="E29" s="346">
        <f>Energy!E29/Energy!AW29</f>
        <v>0.56315105815040045</v>
      </c>
      <c r="F29" s="347">
        <f>Energy!F29/Energy!AW29</f>
        <v>1.1269739788335777</v>
      </c>
      <c r="G29" s="348">
        <f>Energy!G29/Energy!AW29</f>
        <v>0.54183013657170453</v>
      </c>
      <c r="H29" s="348">
        <f>Energy!H29/Energy!$AW29</f>
        <v>0.4070278682863</v>
      </c>
      <c r="I29" s="348">
        <f>Energy!I29/Energy!AW29</f>
        <v>0.35073581794344882</v>
      </c>
      <c r="J29" s="348">
        <f>Energy!J29/Energy!AW29</f>
        <v>0.28601036616652509</v>
      </c>
      <c r="K29" s="348">
        <f>Energy!K29/Energy!AW29</f>
        <v>0.52884998633802138</v>
      </c>
      <c r="L29" s="348">
        <f>Energy!L29/Energy!$AW29</f>
        <v>0.39385226836278359</v>
      </c>
      <c r="M29" s="348">
        <f>Energy!M29/Energy!AW29</f>
        <v>0.51148681680640729</v>
      </c>
      <c r="N29" s="348">
        <f>Energy!N29/Energy!$AW29</f>
        <v>0.39834056607850704</v>
      </c>
      <c r="O29" s="348">
        <f>Energy!O29/Energy!AW29</f>
        <v>0.34426215238754987</v>
      </c>
      <c r="P29" s="348">
        <f>Energy!P29/Energy!AW29</f>
        <v>0.27697586525489992</v>
      </c>
      <c r="Q29" s="348">
        <f>Energy!Q29/Energy!AW29</f>
        <v>0.49723497556995944</v>
      </c>
      <c r="R29" s="348">
        <f>Energy!R29/Energy!$AW29</f>
        <v>0.40914313887196024</v>
      </c>
      <c r="S29" s="348">
        <f>Energy!S29/Energy!AW29</f>
        <v>0.39006094460468571</v>
      </c>
      <c r="T29" s="348">
        <f>Energy!T29/Energy!AW29</f>
        <v>0.27954659910439178</v>
      </c>
      <c r="U29" s="348">
        <f>Energy!U29/Energy!AW29</f>
        <v>0.49016367701495323</v>
      </c>
      <c r="V29" s="348">
        <f>Energy!V29/Energy!$AW29</f>
        <v>0.37035652818164611</v>
      </c>
      <c r="W29" s="348">
        <f>Energy!W29/Energy!AW29</f>
        <v>0.33539628792822135</v>
      </c>
      <c r="X29" s="348">
        <f>Energy!X29/Energy!AW29</f>
        <v>0.2714333946177091</v>
      </c>
      <c r="Y29" s="348">
        <f>Energy!Y29/Energy!AW29</f>
        <v>0.48842998168503171</v>
      </c>
      <c r="Z29" s="348">
        <f>Energy!Z29/Energy!AW29</f>
        <v>0.36874032897751763</v>
      </c>
      <c r="AA29" s="349">
        <f>Energy!AA29/Energy!AW29</f>
        <v>0.20480630297334934</v>
      </c>
      <c r="AB29" s="349">
        <f>Energy!AB29/Energy!AW29</f>
        <v>0.19996405410768009</v>
      </c>
      <c r="AC29" s="350">
        <f>Energy!AC29/Energy!AW29</f>
        <v>0.35785646298174373</v>
      </c>
      <c r="AD29" s="350">
        <f>Energy!AD29/Energy!AW29</f>
        <v>0.31176416966497628</v>
      </c>
      <c r="AE29" s="350">
        <f>Energy!AE29/Energy!AW29</f>
        <v>0.2600909294217077</v>
      </c>
      <c r="AF29" s="351">
        <f>Energy!AF29/Energy!AW29</f>
        <v>0.30617483421090752</v>
      </c>
      <c r="AG29" s="351">
        <f>Energy!AG29/Energy!AW29</f>
        <v>0.32392287969863753</v>
      </c>
      <c r="AH29" s="351">
        <f>Energy!AH29/Energy!AW29</f>
        <v>0.31643334617418029</v>
      </c>
      <c r="AI29" s="352">
        <f>Energy!AI29/Energy!AW29</f>
        <v>0.3452576719284764</v>
      </c>
      <c r="AJ29" s="352">
        <f>Energy!AJ29/Energy!$AW29</f>
        <v>0.33602155735487577</v>
      </c>
      <c r="AK29" s="352">
        <f>Energy!AK29/Energy!AW29</f>
        <v>0.32363659915806903</v>
      </c>
      <c r="AL29" s="352">
        <f>Energy!AL29/Energy!AW29</f>
        <v>0.32719576822698304</v>
      </c>
      <c r="AM29" s="352">
        <f>Energy!AM29/Energy!AW29</f>
        <v>0.43946911962149826</v>
      </c>
      <c r="AN29" s="352">
        <f>Energy!AN29/Energy!AW29</f>
        <v>0.34214972921935483</v>
      </c>
      <c r="AO29" s="352">
        <f>Energy!AO29/Energy!AW29</f>
        <v>0.3368651596445642</v>
      </c>
      <c r="AP29" s="352">
        <f>Energy!AP29/Energy!AW29</f>
        <v>0.32531918399450771</v>
      </c>
      <c r="AQ29" s="352">
        <f>Energy!AQ29/Energy!AW29</f>
        <v>0.4386533956546243</v>
      </c>
      <c r="AR29" s="352">
        <f>Energy!AR29/Energy!AW29</f>
        <v>0.32639857028688946</v>
      </c>
      <c r="AS29" s="352">
        <f>Energy!AS29/Energy!$AW29</f>
        <v>0.32521634002168792</v>
      </c>
      <c r="AT29" s="352">
        <f>Energy!AT29/Energy!AW29</f>
        <v>0.3226222427116705</v>
      </c>
      <c r="AU29" s="352">
        <f>Energy!AU29/Energy!AW29</f>
        <v>0.32535973619295588</v>
      </c>
    </row>
    <row r="30" spans="1:47">
      <c r="A30" s="14" t="str">
        <f>RunTime!A30</f>
        <v>401.bzip2</v>
      </c>
      <c r="B30" s="14" t="str">
        <f>RunTime!B30</f>
        <v>NN</v>
      </c>
      <c r="C30" s="15">
        <f>Energy!C30/Energy!AW30</f>
        <v>2.4085068131876097</v>
      </c>
      <c r="D30" s="15">
        <f>Energy!D30/Energy!AW30</f>
        <v>2.381475372069108</v>
      </c>
      <c r="E30" s="346">
        <f>Energy!E30/Energy!AW30</f>
        <v>0.50506441399660007</v>
      </c>
      <c r="F30" s="347">
        <f>Energy!F30/Energy!AW30</f>
        <v>1.0126847310214058</v>
      </c>
      <c r="G30" s="348">
        <f>Energy!G30/Energy!AW30</f>
        <v>0.51307841644617547</v>
      </c>
      <c r="H30" s="348">
        <f>Energy!H30/Energy!$AW30</f>
        <v>0.36234376581283684</v>
      </c>
      <c r="I30" s="348">
        <f>Energy!I30/Energy!AW30</f>
        <v>0.29954154154238488</v>
      </c>
      <c r="J30" s="348">
        <f>Energy!J30/Energy!AW30</f>
        <v>0.24875495674164891</v>
      </c>
      <c r="K30" s="348">
        <f>Energy!K30/Energy!AW30</f>
        <v>0.5084774529732925</v>
      </c>
      <c r="L30" s="348">
        <f>Energy!L30/Energy!$AW30</f>
        <v>0.35387215777460029</v>
      </c>
      <c r="M30" s="348">
        <f>Energy!M30/Energy!AW30</f>
        <v>0.50831591331736437</v>
      </c>
      <c r="N30" s="348">
        <f>Energy!N30/Energy!$AW30</f>
        <v>0.35139452978884883</v>
      </c>
      <c r="O30" s="348">
        <f>Energy!O30/Energy!AW30</f>
        <v>0.29910229310616232</v>
      </c>
      <c r="P30" s="348">
        <f>Energy!P30/Energy!AW30</f>
        <v>0.24523740349747783</v>
      </c>
      <c r="Q30" s="348">
        <f>Energy!Q30/Energy!AW30</f>
        <v>0.44892261201939188</v>
      </c>
      <c r="R30" s="348">
        <f>Energy!R30/Energy!$AW30</f>
        <v>0.36228750174815649</v>
      </c>
      <c r="S30" s="348">
        <f>Energy!S30/Energy!AW30</f>
        <v>0.3426659992308797</v>
      </c>
      <c r="T30" s="348">
        <f>Energy!T30/Energy!AW30</f>
        <v>0.24783733350340773</v>
      </c>
      <c r="U30" s="348">
        <f>Energy!U30/Energy!AW30</f>
        <v>0.44344888108202529</v>
      </c>
      <c r="V30" s="348">
        <f>Energy!V30/Energy!$AW30</f>
        <v>0.32493262347039242</v>
      </c>
      <c r="W30" s="348">
        <f>Energy!W30/Energy!AW30</f>
        <v>0.29268212832946922</v>
      </c>
      <c r="X30" s="348">
        <f>Energy!X30/Energy!AW30</f>
        <v>0.23605217746020371</v>
      </c>
      <c r="Y30" s="348">
        <f>Energy!Y30/Energy!AW30</f>
        <v>0.44163698584688299</v>
      </c>
      <c r="Z30" s="348">
        <f>Energy!Z30/Energy!AW30</f>
        <v>0.32435642567088296</v>
      </c>
      <c r="AA30" s="349">
        <f>Energy!AA30/Energy!AW30</f>
        <v>0.19270309214736947</v>
      </c>
      <c r="AB30" s="349">
        <f>Energy!AB30/Energy!AW30</f>
        <v>0.18572041516890225</v>
      </c>
      <c r="AC30" s="350">
        <f>Energy!AC30/Energy!AW30</f>
        <v>0.32715979848291188</v>
      </c>
      <c r="AD30" s="350">
        <f>Energy!AD30/Energy!AW30</f>
        <v>0.28362172275882042</v>
      </c>
      <c r="AE30" s="350">
        <f>Energy!AE30/Energy!AW30</f>
        <v>0.23075246946794306</v>
      </c>
      <c r="AF30" s="351">
        <f>Energy!AF30/Energy!AW30</f>
        <v>0.2893500779946796</v>
      </c>
      <c r="AG30" s="351">
        <f>Energy!AG30/Energy!AW30</f>
        <v>0.30748760418931809</v>
      </c>
      <c r="AH30" s="351">
        <f>Energy!AH30/Energy!AW30</f>
        <v>0.30210208303084979</v>
      </c>
      <c r="AI30" s="352">
        <f>Energy!AI30/Energy!AW30</f>
        <v>0.3251733793728252</v>
      </c>
      <c r="AJ30" s="352">
        <f>Energy!AJ30/Energy!$AW30</f>
        <v>0.31528425651465147</v>
      </c>
      <c r="AK30" s="352">
        <f>Energy!AK30/Energy!AW30</f>
        <v>0.30449217476243312</v>
      </c>
      <c r="AL30" s="352">
        <f>Energy!AL30/Energy!AW30</f>
        <v>0.31233377056373884</v>
      </c>
      <c r="AM30" s="352">
        <f>Energy!AM30/Energy!AW30</f>
        <v>0.42392775851174663</v>
      </c>
      <c r="AN30" s="352">
        <f>Energy!AN30/Energy!AW30</f>
        <v>0.32118539783904482</v>
      </c>
      <c r="AO30" s="352">
        <f>Energy!AO30/Energy!AW30</f>
        <v>0.31519356213108995</v>
      </c>
      <c r="AP30" s="352">
        <f>Energy!AP30/Energy!AW30</f>
        <v>0.30773048629052502</v>
      </c>
      <c r="AQ30" s="352">
        <f>Energy!AQ30/Energy!AW30</f>
        <v>0.42709714494553519</v>
      </c>
      <c r="AR30" s="352">
        <f>Energy!AR30/Energy!AW30</f>
        <v>0.30342557481999044</v>
      </c>
      <c r="AS30" s="352">
        <f>Energy!AS30/Energy!$AW30</f>
        <v>0.30541695470642655</v>
      </c>
      <c r="AT30" s="352">
        <f>Energy!AT30/Energy!AW30</f>
        <v>0.30833134011961139</v>
      </c>
      <c r="AU30" s="352">
        <f>Energy!AU30/Energy!AW30</f>
        <v>0.30355839540919916</v>
      </c>
    </row>
    <row r="31" spans="1:47">
      <c r="A31" s="14" t="str">
        <f>RunTime!A31</f>
        <v>403.gcc</v>
      </c>
      <c r="B31" s="14" t="str">
        <f>RunTime!B31</f>
        <v>NN</v>
      </c>
      <c r="C31" s="15">
        <f>Energy!C31/Energy!AW31</f>
        <v>2.4025636213006276</v>
      </c>
      <c r="D31" s="15">
        <f>Energy!D31/Energy!AW31</f>
        <v>2.3352070462054151</v>
      </c>
      <c r="E31" s="346">
        <f>Energy!E31/Energy!AW31</f>
        <v>0.60924083910764981</v>
      </c>
      <c r="F31" s="347">
        <f>Energy!F31/Energy!AW31</f>
        <v>1.2591428708110619</v>
      </c>
      <c r="G31" s="348">
        <f>Energy!G31/Energy!AW31</f>
        <v>0.46745836867852164</v>
      </c>
      <c r="H31" s="348">
        <f>Energy!H31/Energy!$AW31</f>
        <v>0.32030970001664233</v>
      </c>
      <c r="I31" s="348">
        <f>Energy!I31/Energy!AW31</f>
        <v>0.27477311637974888</v>
      </c>
      <c r="J31" s="348">
        <f>Energy!J31/Energy!AW31</f>
        <v>0.22171441983100165</v>
      </c>
      <c r="K31" s="348">
        <f>Energy!K31/Energy!AW31</f>
        <v>0.4535539853503659</v>
      </c>
      <c r="L31" s="348">
        <f>Energy!L31/Energy!$AW31</f>
        <v>0.32010157750937496</v>
      </c>
      <c r="M31" s="348">
        <f>Energy!M31/Energy!AW31</f>
        <v>0.41978961780325191</v>
      </c>
      <c r="N31" s="348">
        <f>Energy!N31/Energy!$AW31</f>
        <v>0.31191687468677287</v>
      </c>
      <c r="O31" s="348">
        <f>Energy!O31/Energy!AW31</f>
        <v>0.26384900384957444</v>
      </c>
      <c r="P31" s="348">
        <f>Energy!P31/Energy!AW31</f>
        <v>0.2155859111840569</v>
      </c>
      <c r="Q31" s="348">
        <f>Energy!Q31/Energy!AW31</f>
        <v>0.41508511476934357</v>
      </c>
      <c r="R31" s="348">
        <f>Energy!R31/Energy!$AW31</f>
        <v>0.3319195934618161</v>
      </c>
      <c r="S31" s="348">
        <f>Energy!S31/Energy!AW31</f>
        <v>0.29971075113185308</v>
      </c>
      <c r="T31" s="348">
        <f>Energy!T31/Energy!AW31</f>
        <v>0.21667513171915204</v>
      </c>
      <c r="U31" s="348">
        <f>Energy!U31/Energy!AW31</f>
        <v>0.411103003335822</v>
      </c>
      <c r="V31" s="348">
        <f>Energy!V31/Energy!$AW31</f>
        <v>0.2906479835651043</v>
      </c>
      <c r="W31" s="348">
        <f>Energy!W31/Energy!AW31</f>
        <v>0.26172686253943245</v>
      </c>
      <c r="X31" s="348">
        <f>Energy!X31/Energy!AW31</f>
        <v>0.20875748211464537</v>
      </c>
      <c r="Y31" s="348">
        <f>Energy!Y31/Energy!AW31</f>
        <v>0.40674710188447233</v>
      </c>
      <c r="Z31" s="348">
        <f>Energy!Z31/Energy!AW31</f>
        <v>0.28795150592422458</v>
      </c>
      <c r="AA31" s="349">
        <f>Energy!AA31/Energy!AW31</f>
        <v>0.20065857565774228</v>
      </c>
      <c r="AB31" s="349">
        <f>Energy!AB31/Energy!AW31</f>
        <v>0.19407059448697092</v>
      </c>
      <c r="AC31" s="350">
        <f>Energy!AC31/Energy!AW31</f>
        <v>0.43015096817619108</v>
      </c>
      <c r="AD31" s="350">
        <f>Energy!AD31/Energy!AW31</f>
        <v>0.35315931366081177</v>
      </c>
      <c r="AE31" s="350">
        <f>Energy!AE31/Energy!AW31</f>
        <v>0.26810993458645377</v>
      </c>
      <c r="AF31" s="351">
        <f>Energy!AF31/Energy!AW31</f>
        <v>0.28705313649994224</v>
      </c>
      <c r="AG31" s="351">
        <f>Energy!AG31/Energy!AW31</f>
        <v>0.30650517039193442</v>
      </c>
      <c r="AH31" s="351">
        <f>Energy!AH31/Energy!AW31</f>
        <v>0.30169069926393427</v>
      </c>
      <c r="AI31" s="352">
        <f>Energy!AI31/Energy!AW31</f>
        <v>0.30919707284772341</v>
      </c>
      <c r="AJ31" s="352">
        <f>Energy!AJ31/Energy!$AW31</f>
        <v>0.29749726585873781</v>
      </c>
      <c r="AK31" s="352">
        <f>Energy!AK31/Energy!AW31</f>
        <v>0.27564401732495891</v>
      </c>
      <c r="AL31" s="352">
        <f>Energy!AL31/Energy!AW31</f>
        <v>0.27647947167021247</v>
      </c>
      <c r="AM31" s="352">
        <f>Energy!AM31/Energy!AW31</f>
        <v>0.35248236335763838</v>
      </c>
      <c r="AN31" s="352">
        <f>Energy!AN31/Energy!AW31</f>
        <v>0.30596313640349687</v>
      </c>
      <c r="AO31" s="352">
        <f>Energy!AO31/Energy!AW31</f>
        <v>0.29801716287218843</v>
      </c>
      <c r="AP31" s="352">
        <f>Energy!AP31/Energy!AW31</f>
        <v>0.27485826371685951</v>
      </c>
      <c r="AQ31" s="352">
        <f>Energy!AQ31/Energy!AW31</f>
        <v>0.35355805704662707</v>
      </c>
      <c r="AR31" s="352">
        <f>Energy!AR31/Energy!AW31</f>
        <v>0.28755125677576243</v>
      </c>
      <c r="AS31" s="352">
        <f>Energy!AS31/Energy!$AW31</f>
        <v>0.2860135247471608</v>
      </c>
      <c r="AT31" s="352">
        <f>Energy!AT31/Energy!AW31</f>
        <v>0.28574621677106354</v>
      </c>
      <c r="AU31" s="352">
        <f>Energy!AU31/Energy!AW31</f>
        <v>0.2839418285335551</v>
      </c>
    </row>
    <row r="32" spans="1:47">
      <c r="A32" s="14" t="str">
        <f>RunTime!A32</f>
        <v>429.mcf</v>
      </c>
      <c r="B32" s="14" t="str">
        <f>RunTime!B32</f>
        <v>NN</v>
      </c>
      <c r="C32" s="15">
        <f>Energy!C32/Energy!AW32</f>
        <v>2.1134618907891598</v>
      </c>
      <c r="D32" s="15">
        <f>Energy!D32/Energy!AW32</f>
        <v>2.067171552204623</v>
      </c>
      <c r="E32" s="346">
        <f>Energy!E32/Energy!AW32</f>
        <v>0.42438459025815967</v>
      </c>
      <c r="F32" s="347">
        <f>Energy!F32/Energy!AW32</f>
        <v>0.89999375779574087</v>
      </c>
      <c r="G32" s="348">
        <f>Energy!G32/Energy!AW32</f>
        <v>0.29510408675894217</v>
      </c>
      <c r="H32" s="348">
        <f>Energy!H32/Energy!$AW32</f>
        <v>0.21036422727671134</v>
      </c>
      <c r="I32" s="348">
        <f>Energy!I32/Energy!AW32</f>
        <v>0.1788693532645606</v>
      </c>
      <c r="J32" s="348">
        <f>Energy!J32/Energy!AW32</f>
        <v>0.14064777472281217</v>
      </c>
      <c r="K32" s="348">
        <f>Energy!K32/Energy!AW32</f>
        <v>0.32966228705900857</v>
      </c>
      <c r="L32" s="348">
        <f>Energy!L32/Energy!$AW32</f>
        <v>0.20751766778043429</v>
      </c>
      <c r="M32" s="348">
        <f>Energy!M32/Energy!AW32</f>
        <v>0.26453092551124141</v>
      </c>
      <c r="N32" s="348">
        <f>Energy!N32/Energy!$AW32</f>
        <v>0.21262344333426736</v>
      </c>
      <c r="O32" s="348">
        <f>Energy!O32/Energy!AW32</f>
        <v>0.1765308704861972</v>
      </c>
      <c r="P32" s="348">
        <f>Energy!P32/Energy!AW32</f>
        <v>0.13481603879749171</v>
      </c>
      <c r="Q32" s="348">
        <f>Energy!Q32/Energy!AW32</f>
        <v>0.2675152679002602</v>
      </c>
      <c r="R32" s="348">
        <f>Energy!R32/Energy!$AW32</f>
        <v>0.21388637204910155</v>
      </c>
      <c r="S32" s="348">
        <f>Energy!S32/Energy!AW32</f>
        <v>0.19884468519942694</v>
      </c>
      <c r="T32" s="348">
        <f>Energy!T32/Energy!AW32</f>
        <v>0.13627008221639855</v>
      </c>
      <c r="U32" s="348">
        <f>Energy!U32/Energy!AW32</f>
        <v>0.26303879970075689</v>
      </c>
      <c r="V32" s="348">
        <f>Energy!V32/Energy!$AW32</f>
        <v>0.18190006615057216</v>
      </c>
      <c r="W32" s="348">
        <f>Energy!W32/Energy!AW32</f>
        <v>0.16272040375087143</v>
      </c>
      <c r="X32" s="348">
        <f>Energy!X32/Energy!AW32</f>
        <v>0.12907213544315291</v>
      </c>
      <c r="Y32" s="348">
        <f>Energy!Y32/Energy!AW32</f>
        <v>0.26157110999451377</v>
      </c>
      <c r="Z32" s="348">
        <f>Energy!Z32/Energy!AW32</f>
        <v>0.18063725090566526</v>
      </c>
      <c r="AA32" s="349">
        <f>Energy!AA32/Energy!AW32</f>
        <v>0.21035228467111924</v>
      </c>
      <c r="AB32" s="349">
        <f>Energy!AB32/Energy!AW32</f>
        <v>0.2033686126905942</v>
      </c>
      <c r="AC32" s="350">
        <f>Energy!AC32/Energy!AW32</f>
        <v>0.28668535528818911</v>
      </c>
      <c r="AD32" s="350">
        <f>Energy!AD32/Energy!AW32</f>
        <v>0.23573677669661194</v>
      </c>
      <c r="AE32" s="350">
        <f>Energy!AE32/Energy!AW32</f>
        <v>0.17914670173732861</v>
      </c>
      <c r="AF32" s="351">
        <f>Energy!AF32/Energy!AW32</f>
        <v>0.34296908823301708</v>
      </c>
      <c r="AG32" s="351">
        <f>Energy!AG32/Energy!AW32</f>
        <v>0.36535261165453908</v>
      </c>
      <c r="AH32" s="351">
        <f>Energy!AH32/Energy!AW32</f>
        <v>0.37464416182137705</v>
      </c>
      <c r="AI32" s="352">
        <f>Energy!AI32/Energy!AW32</f>
        <v>0.2171085540773294</v>
      </c>
      <c r="AJ32" s="352">
        <f>Energy!AJ32/Energy!$AW32</f>
        <v>0.21246031113584113</v>
      </c>
      <c r="AK32" s="352">
        <f>Energy!AK32/Energy!AW32</f>
        <v>0.19109761559254643</v>
      </c>
      <c r="AL32" s="352">
        <f>Energy!AL32/Energy!AW32</f>
        <v>0.18661347837726444</v>
      </c>
      <c r="AM32" s="352">
        <f>Energy!AM32/Energy!AW32</f>
        <v>0.23351232626234966</v>
      </c>
      <c r="AN32" s="352">
        <f>Energy!AN32/Energy!AW32</f>
        <v>0.21884514683714867</v>
      </c>
      <c r="AO32" s="352">
        <f>Energy!AO32/Energy!AW32</f>
        <v>0.21303249077027067</v>
      </c>
      <c r="AP32" s="352">
        <f>Energy!AP32/Energy!AW32</f>
        <v>0.18810303146957297</v>
      </c>
      <c r="AQ32" s="352">
        <f>Energy!AQ32/Energy!AW32</f>
        <v>0.23669467157554464</v>
      </c>
      <c r="AR32" s="352">
        <f>Energy!AR32/Energy!AW32</f>
        <v>0.20588045003384894</v>
      </c>
      <c r="AS32" s="352">
        <f>Energy!AS32/Energy!$AW32</f>
        <v>0.20067706618560058</v>
      </c>
      <c r="AT32" s="352">
        <f>Energy!AT32/Energy!AW32</f>
        <v>0.2020890394417964</v>
      </c>
      <c r="AU32" s="352">
        <f>Energy!AU32/Energy!AW32</f>
        <v>0.20379432708778253</v>
      </c>
    </row>
    <row r="33" spans="1:47">
      <c r="A33" s="14" t="str">
        <f>RunTime!A33</f>
        <v>445.gobmk</v>
      </c>
      <c r="B33" s="14" t="str">
        <f>RunTime!B33</f>
        <v>NN</v>
      </c>
      <c r="C33" s="15">
        <f>Energy!C33/Energy!AW33</f>
        <v>2.3712124776741841</v>
      </c>
      <c r="D33" s="15">
        <f>Energy!D33/Energy!AW33</f>
        <v>2.3391551297467363</v>
      </c>
      <c r="E33" s="346">
        <f>Energy!E33/Energy!AW33</f>
        <v>0.62577206396463403</v>
      </c>
      <c r="F33" s="347">
        <f>Energy!F33/Energy!AW33</f>
        <v>1.2675669016531141</v>
      </c>
      <c r="G33" s="348">
        <f>Energy!G33/Energy!AW33</f>
        <v>0.57965324495301984</v>
      </c>
      <c r="H33" s="348">
        <f>Energy!H33/Energy!$AW33</f>
        <v>0.41943626595137129</v>
      </c>
      <c r="I33" s="348">
        <f>Energy!I33/Energy!AW33</f>
        <v>0.36782332715808636</v>
      </c>
      <c r="J33" s="348">
        <f>Energy!J33/Energy!AW33</f>
        <v>0.29801469298705252</v>
      </c>
      <c r="K33" s="348">
        <f>Energy!K33/Energy!AW33</f>
        <v>0.61219046278248324</v>
      </c>
      <c r="L33" s="348">
        <f>Energy!L33/Energy!$AW33</f>
        <v>0.42120550013108699</v>
      </c>
      <c r="M33" s="348">
        <f>Energy!M33/Energy!AW33</f>
        <v>0.54451091579128363</v>
      </c>
      <c r="N33" s="348">
        <f>Energy!N33/Energy!$AW33</f>
        <v>0.40100722583806492</v>
      </c>
      <c r="O33" s="348">
        <f>Energy!O33/Energy!AW33</f>
        <v>0.35450814252191626</v>
      </c>
      <c r="P33" s="348">
        <f>Energy!P33/Energy!AW33</f>
        <v>0.29307891628208393</v>
      </c>
      <c r="Q33" s="348">
        <f>Energy!Q33/Energy!AW33</f>
        <v>0.53074785835102689</v>
      </c>
      <c r="R33" s="348">
        <f>Energy!R33/Energy!$AW33</f>
        <v>0.42629190260004834</v>
      </c>
      <c r="S33" s="348">
        <f>Energy!S33/Energy!AW33</f>
        <v>0.4049500621864735</v>
      </c>
      <c r="T33" s="348">
        <f>Energy!T33/Energy!AW33</f>
        <v>0.29391026167456868</v>
      </c>
      <c r="U33" s="348">
        <f>Energy!U33/Energy!AW33</f>
        <v>0.52199754414824129</v>
      </c>
      <c r="V33" s="348">
        <f>Energy!V33/Energy!$AW33</f>
        <v>0.38444284260426764</v>
      </c>
      <c r="W33" s="348">
        <f>Energy!W33/Energy!AW33</f>
        <v>0.34747538342824602</v>
      </c>
      <c r="X33" s="348">
        <f>Energy!X33/Energy!AW33</f>
        <v>0.28180588846662968</v>
      </c>
      <c r="Y33" s="348">
        <f>Energy!Y33/Energy!AW33</f>
        <v>0.52200662191755376</v>
      </c>
      <c r="Z33" s="348">
        <f>Energy!Z33/Energy!AW33</f>
        <v>0.384630301481313</v>
      </c>
      <c r="AA33" s="349">
        <f>Energy!AA33/Energy!AW33</f>
        <v>0.1923367078493059</v>
      </c>
      <c r="AB33" s="349">
        <f>Energy!AB33/Energy!AW33</f>
        <v>0.18646536450452669</v>
      </c>
      <c r="AC33" s="350">
        <f>Energy!AC33/Energy!AW33</f>
        <v>0.38908190415233679</v>
      </c>
      <c r="AD33" s="350">
        <f>Energy!AD33/Energy!AW33</f>
        <v>0.33760918198850887</v>
      </c>
      <c r="AE33" s="350">
        <f>Energy!AE33/Energy!AW33</f>
        <v>0.28084146892097406</v>
      </c>
      <c r="AF33" s="351">
        <f>Energy!AF33/Energy!AW33</f>
        <v>0.28756697062355713</v>
      </c>
      <c r="AG33" s="351">
        <f>Energy!AG33/Energy!AW33</f>
        <v>0.30625542294979957</v>
      </c>
      <c r="AH33" s="351">
        <f>Energy!AH33/Energy!AW33</f>
        <v>0.30104037704646441</v>
      </c>
      <c r="AI33" s="352">
        <f>Energy!AI33/Energy!AW33</f>
        <v>0.35139279252459465</v>
      </c>
      <c r="AJ33" s="352">
        <f>Energy!AJ33/Energy!$AW33</f>
        <v>0.34372605303978943</v>
      </c>
      <c r="AK33" s="352">
        <f>Energy!AK33/Energy!AW33</f>
        <v>0.33294580368152799</v>
      </c>
      <c r="AL33" s="352">
        <f>Energy!AL33/Energy!AW33</f>
        <v>0.33898094361407438</v>
      </c>
      <c r="AM33" s="352">
        <f>Energy!AM33/Energy!AW33</f>
        <v>0.46132705870064056</v>
      </c>
      <c r="AN33" s="352">
        <f>Energy!AN33/Energy!AW33</f>
        <v>0.34975864963809244</v>
      </c>
      <c r="AO33" s="352">
        <f>Energy!AO33/Energy!AW33</f>
        <v>0.344277393942298</v>
      </c>
      <c r="AP33" s="352">
        <f>Energy!AP33/Energy!AW33</f>
        <v>0.33637032482306312</v>
      </c>
      <c r="AQ33" s="352">
        <f>Energy!AQ33/Energy!AW33</f>
        <v>0.4650845159541569</v>
      </c>
      <c r="AR33" s="352">
        <f>Energy!AR33/Energy!AW33</f>
        <v>0.33017935648398283</v>
      </c>
      <c r="AS33" s="352">
        <f>Energy!AS33/Energy!$AW33</f>
        <v>0.33194102291842509</v>
      </c>
      <c r="AT33" s="352">
        <f>Energy!AT33/Energy!AW33</f>
        <v>0.32854255433871271</v>
      </c>
      <c r="AU33" s="352">
        <f>Energy!AU33/Energy!AW33</f>
        <v>0.33254992079581974</v>
      </c>
    </row>
    <row r="34" spans="1:47">
      <c r="A34" s="14" t="str">
        <f>RunTime!A34</f>
        <v>456.hmmer</v>
      </c>
      <c r="B34" s="14" t="str">
        <f>RunTime!B34</f>
        <v>NN</v>
      </c>
      <c r="C34" s="15">
        <f>Energy!C34/Energy!AW34</f>
        <v>3.1440890434375404</v>
      </c>
      <c r="D34" s="15">
        <f>Energy!D34/Energy!AW34</f>
        <v>3.1788095698969792</v>
      </c>
      <c r="E34" s="346">
        <f>Energy!E34/Energy!AW34</f>
        <v>0.57366593012972167</v>
      </c>
      <c r="F34" s="347">
        <f>Energy!F34/Energy!AW34</f>
        <v>1.1276650025683059</v>
      </c>
      <c r="G34" s="348">
        <f>Energy!G34/Energy!AW34</f>
        <v>0.30561512910345662</v>
      </c>
      <c r="H34" s="348">
        <f>Energy!H34/Energy!$AW34</f>
        <v>0.23269614720110104</v>
      </c>
      <c r="I34" s="348">
        <f>Energy!I34/Energy!AW34</f>
        <v>0.20078180910925214</v>
      </c>
      <c r="J34" s="348">
        <f>Energy!J34/Energy!AW34</f>
        <v>0.15705709143971011</v>
      </c>
      <c r="K34" s="348">
        <f>Energy!K34/Energy!AW34</f>
        <v>0.31495189517857175</v>
      </c>
      <c r="L34" s="348">
        <f>Energy!L34/Energy!$AW34</f>
        <v>0.22448507236870044</v>
      </c>
      <c r="M34" s="348">
        <f>Energy!M34/Energy!AW34</f>
        <v>0.33190549237574163</v>
      </c>
      <c r="N34" s="348">
        <f>Energy!N34/Energy!$AW34</f>
        <v>0.21853743017033675</v>
      </c>
      <c r="O34" s="348">
        <f>Energy!O34/Energy!AW34</f>
        <v>0.18215791149958349</v>
      </c>
      <c r="P34" s="348">
        <f>Energy!P34/Energy!AW34</f>
        <v>0.15282232942697752</v>
      </c>
      <c r="Q34" s="348">
        <f>Energy!Q34/Energy!AW34</f>
        <v>0.27127412135943857</v>
      </c>
      <c r="R34" s="348">
        <f>Energy!R34/Energy!$AW34</f>
        <v>0.22715810277424059</v>
      </c>
      <c r="S34" s="348">
        <f>Energy!S34/Energy!AW34</f>
        <v>0.20972402735452017</v>
      </c>
      <c r="T34" s="348">
        <f>Energy!T34/Energy!AW34</f>
        <v>0.15464660124015644</v>
      </c>
      <c r="U34" s="348">
        <f>Energy!U34/Energy!AW34</f>
        <v>0.26813283328698911</v>
      </c>
      <c r="V34" s="348">
        <f>Energy!V34/Energy!$AW34</f>
        <v>0.20147941803715808</v>
      </c>
      <c r="W34" s="348">
        <f>Energy!W34/Energy!AW34</f>
        <v>0.1820358803782251</v>
      </c>
      <c r="X34" s="348">
        <f>Energy!X34/Energy!AW34</f>
        <v>0.14811453560180066</v>
      </c>
      <c r="Y34" s="348">
        <f>Energy!Y34/Energy!AW34</f>
        <v>0.26723841927314979</v>
      </c>
      <c r="Z34" s="348">
        <f>Energy!Z34/Energy!AW34</f>
        <v>0.20090274293102048</v>
      </c>
      <c r="AA34" s="349">
        <f>Energy!AA34/Energy!AW34</f>
        <v>0.1747010213305682</v>
      </c>
      <c r="AB34" s="349">
        <f>Energy!AB34/Energy!AW34</f>
        <v>0.1689366219566015</v>
      </c>
      <c r="AC34" s="350">
        <f>Energy!AC34/Energy!AW34</f>
        <v>0.35225541786850595</v>
      </c>
      <c r="AD34" s="350">
        <f>Energy!AD34/Energy!AW34</f>
        <v>0.31086838854917648</v>
      </c>
      <c r="AE34" s="350">
        <f>Energy!AE34/Energy!AW34</f>
        <v>0.25782761958479111</v>
      </c>
      <c r="AF34" s="351">
        <f>Energy!AF34/Energy!AW34</f>
        <v>0.25554000593521414</v>
      </c>
      <c r="AG34" s="351">
        <f>Energy!AG34/Energy!AW34</f>
        <v>0.27041902459534439</v>
      </c>
      <c r="AH34" s="351">
        <f>Energy!AH34/Energy!AW34</f>
        <v>0.26597157856036147</v>
      </c>
      <c r="AI34" s="352">
        <f>Energy!AI34/Energy!AW34</f>
        <v>0.17716258957365175</v>
      </c>
      <c r="AJ34" s="352">
        <f>Energy!AJ34/Energy!$AW34</f>
        <v>0.17355314140853961</v>
      </c>
      <c r="AK34" s="352">
        <f>Energy!AK34/Energy!AW34</f>
        <v>0.16931288436497755</v>
      </c>
      <c r="AL34" s="352">
        <f>Energy!AL34/Energy!AW34</f>
        <v>0.17398388566069961</v>
      </c>
      <c r="AM34" s="352">
        <f>Energy!AM34/Energy!AW34</f>
        <v>0.2383936504211259</v>
      </c>
      <c r="AN34" s="352">
        <f>Energy!AN34/Energy!AW34</f>
        <v>0.17580665799424139</v>
      </c>
      <c r="AO34" s="352">
        <f>Energy!AO34/Energy!AW34</f>
        <v>0.17370057995574653</v>
      </c>
      <c r="AP34" s="352">
        <f>Energy!AP34/Energy!AW34</f>
        <v>0.17084440386224403</v>
      </c>
      <c r="AQ34" s="352">
        <f>Energy!AQ34/Energy!AW34</f>
        <v>0.2392571601549239</v>
      </c>
      <c r="AR34" s="352">
        <f>Energy!AR34/Energy!AW34</f>
        <v>0.16685674237225057</v>
      </c>
      <c r="AS34" s="352">
        <f>Energy!AS34/Energy!$AW34</f>
        <v>0.16903000722695627</v>
      </c>
      <c r="AT34" s="352">
        <f>Energy!AT34/Energy!AW34</f>
        <v>0.16571298755318858</v>
      </c>
      <c r="AU34" s="352">
        <f>Energy!AU34/Energy!AW34</f>
        <v>0.16818055416054406</v>
      </c>
    </row>
    <row r="35" spans="1:47">
      <c r="A35" s="14" t="str">
        <f>RunTime!A35</f>
        <v>458.sjeng</v>
      </c>
      <c r="B35" s="14" t="str">
        <f>RunTime!B35</f>
        <v>NN</v>
      </c>
      <c r="C35" s="15">
        <f>Energy!C35/Energy!AW35</f>
        <v>2.3839601386517733</v>
      </c>
      <c r="D35" s="15">
        <f>Energy!D35/Energy!AW35</f>
        <v>2.3516334220220454</v>
      </c>
      <c r="E35" s="346">
        <f>Energy!E35/Energy!AW35</f>
        <v>0.60043775183372483</v>
      </c>
      <c r="F35" s="347">
        <f>Energy!F35/Energy!AW35</f>
        <v>1.2361708938107805</v>
      </c>
      <c r="G35" s="348">
        <f>Energy!G35/Energy!AW35</f>
        <v>0.57247673893645357</v>
      </c>
      <c r="H35" s="348">
        <f>Energy!H35/Energy!$AW35</f>
        <v>0.39171256639432339</v>
      </c>
      <c r="I35" s="348">
        <f>Energy!I35/Energy!AW35</f>
        <v>0.37313810187339569</v>
      </c>
      <c r="J35" s="348">
        <f>Energy!J35/Energy!AW35</f>
        <v>0.28869242990102756</v>
      </c>
      <c r="K35" s="348">
        <f>Energy!K35/Energy!AW35</f>
        <v>0.6100162673267181</v>
      </c>
      <c r="L35" s="348">
        <f>Energy!L35/Energy!$AW35</f>
        <v>0.41284736632725011</v>
      </c>
      <c r="M35" s="348">
        <f>Energy!M35/Energy!AW35</f>
        <v>0.52070108153226002</v>
      </c>
      <c r="N35" s="348">
        <f>Energy!N35/Energy!$AW35</f>
        <v>0.42235431788938121</v>
      </c>
      <c r="O35" s="348">
        <f>Energy!O35/Energy!AW35</f>
        <v>0.36213400411115437</v>
      </c>
      <c r="P35" s="348">
        <f>Energy!P35/Energy!AW35</f>
        <v>0.28432387161295153</v>
      </c>
      <c r="Q35" s="348">
        <f>Energy!Q35/Energy!AW35</f>
        <v>0.51702075183192286</v>
      </c>
      <c r="R35" s="348">
        <f>Energy!R35/Energy!$AW35</f>
        <v>0.42336428129450293</v>
      </c>
      <c r="S35" s="348">
        <f>Energy!S35/Energy!AW35</f>
        <v>0.40100696462360874</v>
      </c>
      <c r="T35" s="348">
        <f>Energy!T35/Energy!AW35</f>
        <v>0.28707609060718692</v>
      </c>
      <c r="U35" s="348">
        <f>Energy!U35/Energy!AW35</f>
        <v>0.50942002463526992</v>
      </c>
      <c r="V35" s="348">
        <f>Energy!V35/Energy!$AW35</f>
        <v>0.37718089020538648</v>
      </c>
      <c r="W35" s="348">
        <f>Energy!W35/Energy!AW35</f>
        <v>0.33954210243943589</v>
      </c>
      <c r="X35" s="348">
        <f>Energy!X35/Energy!AW35</f>
        <v>0.27352009717140879</v>
      </c>
      <c r="Y35" s="348">
        <f>Energy!Y35/Energy!AW35</f>
        <v>0.5098513804255278</v>
      </c>
      <c r="Z35" s="348">
        <f>Energy!Z35/Energy!AW35</f>
        <v>0.37584004573438828</v>
      </c>
      <c r="AA35" s="349">
        <f>Energy!AA35/Energy!AW35</f>
        <v>0.1925236123496645</v>
      </c>
      <c r="AB35" s="349">
        <f>Energy!AB35/Energy!AW35</f>
        <v>0.186302266357878</v>
      </c>
      <c r="AC35" s="350">
        <f>Energy!AC35/Energy!AW35</f>
        <v>0.37032932541735047</v>
      </c>
      <c r="AD35" s="350">
        <f>Energy!AD35/Energy!AW35</f>
        <v>0.31612741240877634</v>
      </c>
      <c r="AE35" s="350">
        <f>Energy!AE35/Energy!AW35</f>
        <v>0.26191088046873529</v>
      </c>
      <c r="AF35" s="351">
        <f>Energy!AF35/Energy!AW35</f>
        <v>0.28996313073691754</v>
      </c>
      <c r="AG35" s="351">
        <f>Energy!AG35/Energy!AW35</f>
        <v>0.30849657407577069</v>
      </c>
      <c r="AH35" s="351">
        <f>Energy!AH35/Energy!AW35</f>
        <v>0.30209418972914215</v>
      </c>
      <c r="AI35" s="352">
        <f>Energy!AI35/Energy!AW35</f>
        <v>0.33916304394807517</v>
      </c>
      <c r="AJ35" s="352">
        <f>Energy!AJ35/Energy!$AW35</f>
        <v>0.33061554708448609</v>
      </c>
      <c r="AK35" s="352">
        <f>Energy!AK35/Energy!AW35</f>
        <v>0.31692991198449694</v>
      </c>
      <c r="AL35" s="352">
        <f>Energy!AL35/Energy!AW35</f>
        <v>0.32108199329476611</v>
      </c>
      <c r="AM35" s="352">
        <f>Energy!AM35/Energy!AW35</f>
        <v>0.42934317298166613</v>
      </c>
      <c r="AN35" s="352">
        <f>Energy!AN35/Energy!AW35</f>
        <v>0.33768590055198439</v>
      </c>
      <c r="AO35" s="352">
        <f>Energy!AO35/Energy!AW35</f>
        <v>0.33238349987517274</v>
      </c>
      <c r="AP35" s="352">
        <f>Energy!AP35/Energy!AW35</f>
        <v>0.3193164605021605</v>
      </c>
      <c r="AQ35" s="352">
        <f>Energy!AQ35/Energy!AW35</f>
        <v>0.43173747103400062</v>
      </c>
      <c r="AR35" s="352">
        <f>Energy!AR35/Energy!AW35</f>
        <v>0.31970534989002586</v>
      </c>
      <c r="AS35" s="352">
        <f>Energy!AS35/Energy!$AW35</f>
        <v>0.32003386752637397</v>
      </c>
      <c r="AT35" s="352">
        <f>Energy!AT35/Energy!AW35</f>
        <v>0.31734216215799166</v>
      </c>
      <c r="AU35" s="352">
        <f>Energy!AU35/Energy!AW35</f>
        <v>0.32039525049822715</v>
      </c>
    </row>
    <row r="36" spans="1:47">
      <c r="A36" s="14" t="str">
        <f>RunTime!A36</f>
        <v>462.libquantum</v>
      </c>
      <c r="B36" s="14" t="str">
        <f>RunTime!B36</f>
        <v>NN</v>
      </c>
      <c r="C36" s="15">
        <f>Energy!C36/Energy!AW36</f>
        <v>2.1028317619179022</v>
      </c>
      <c r="D36" s="15">
        <f>Energy!D36/Energy!AW36</f>
        <v>2.0629175283967762</v>
      </c>
      <c r="E36" s="346">
        <f>Energy!E36/Energy!AW36</f>
        <v>0.79606486935358389</v>
      </c>
      <c r="F36" s="347">
        <f>Energy!F36/Energy!AW36</f>
        <v>1.7007931747775573</v>
      </c>
      <c r="G36" s="348">
        <f>Energy!G36/Energy!AW36</f>
        <v>0.35557380411263989</v>
      </c>
      <c r="H36" s="348">
        <f>Energy!H36/Energy!$AW36</f>
        <v>0.26733680840468843</v>
      </c>
      <c r="I36" s="348">
        <f>Energy!I36/Energy!AW36</f>
        <v>0.24527924917348362</v>
      </c>
      <c r="J36" s="348">
        <f>Energy!J36/Energy!AW36</f>
        <v>0.19168207431001599</v>
      </c>
      <c r="K36" s="348">
        <f>Energy!K36/Energy!AW36</f>
        <v>0.43077867789382585</v>
      </c>
      <c r="L36" s="348">
        <f>Energy!L36/Energy!$AW36</f>
        <v>0.26845105789753343</v>
      </c>
      <c r="M36" s="348">
        <f>Energy!M36/Energy!AW36</f>
        <v>0.34455597518192144</v>
      </c>
      <c r="N36" s="348">
        <f>Energy!N36/Energy!$AW36</f>
        <v>0.27954018075055648</v>
      </c>
      <c r="O36" s="348">
        <f>Energy!O36/Energy!AW36</f>
        <v>0.2350510592231681</v>
      </c>
      <c r="P36" s="348">
        <f>Energy!P36/Energy!AW36</f>
        <v>0.19090607564374326</v>
      </c>
      <c r="Q36" s="348">
        <f>Energy!Q36/Energy!AW36</f>
        <v>0.34389650681313483</v>
      </c>
      <c r="R36" s="348">
        <f>Energy!R36/Energy!$AW36</f>
        <v>0.27923166931950838</v>
      </c>
      <c r="S36" s="348">
        <f>Energy!S36/Energy!AW36</f>
        <v>0.26100010104946914</v>
      </c>
      <c r="T36" s="348">
        <f>Energy!T36/Energy!AW36</f>
        <v>0.18628457466810708</v>
      </c>
      <c r="U36" s="348">
        <f>Energy!U36/Energy!AW36</f>
        <v>0.33825478787628532</v>
      </c>
      <c r="V36" s="348">
        <f>Energy!V36/Energy!$AW36</f>
        <v>0.24899986344476072</v>
      </c>
      <c r="W36" s="348">
        <f>Energy!W36/Energy!AW36</f>
        <v>0.22436348112775178</v>
      </c>
      <c r="X36" s="348">
        <f>Energy!X36/Energy!AW36</f>
        <v>0.18038390440017976</v>
      </c>
      <c r="Y36" s="348">
        <f>Energy!Y36/Energy!AW36</f>
        <v>0.33848027910578982</v>
      </c>
      <c r="Z36" s="348">
        <f>Energy!Z36/Energy!AW36</f>
        <v>0.24844905921986701</v>
      </c>
      <c r="AA36" s="349">
        <f>Energy!AA36/Energy!AW36</f>
        <v>0.20026731603926778</v>
      </c>
      <c r="AB36" s="349">
        <f>Energy!AB36/Energy!AW36</f>
        <v>0.19294148278833748</v>
      </c>
      <c r="AC36" s="350">
        <f>Energy!AC36/Energy!AW36</f>
        <v>0.38507602370768912</v>
      </c>
      <c r="AD36" s="350">
        <f>Energy!AD36/Energy!AW36</f>
        <v>0.31089947670131385</v>
      </c>
      <c r="AE36" s="350">
        <f>Energy!AE36/Energy!AW36</f>
        <v>0.23480530857523896</v>
      </c>
      <c r="AF36" s="351">
        <f>Energy!AF36/Energy!AW36</f>
        <v>0.29339759634930046</v>
      </c>
      <c r="AG36" s="351">
        <f>Energy!AG36/Energy!AW36</f>
        <v>0.31176633695281808</v>
      </c>
      <c r="AH36" s="351">
        <f>Energy!AH36/Energy!AW36</f>
        <v>0.30364209208078008</v>
      </c>
      <c r="AI36" s="352">
        <f>Energy!AI36/Energy!AW36</f>
        <v>0.24782060038891518</v>
      </c>
      <c r="AJ36" s="352">
        <f>Energy!AJ36/Energy!$AW36</f>
        <v>0.2384955387868638</v>
      </c>
      <c r="AK36" s="352">
        <f>Energy!AK36/Energy!AW36</f>
        <v>0.21965603505374551</v>
      </c>
      <c r="AL36" s="352">
        <f>Energy!AL36/Energy!AW36</f>
        <v>0.22151686384439012</v>
      </c>
      <c r="AM36" s="352">
        <f>Energy!AM36/Energy!AW36</f>
        <v>0.29079260951361241</v>
      </c>
      <c r="AN36" s="352">
        <f>Energy!AN36/Energy!AW36</f>
        <v>0.24701838788421168</v>
      </c>
      <c r="AO36" s="352">
        <f>Energy!AO36/Energy!AW36</f>
        <v>0.23968743469792231</v>
      </c>
      <c r="AP36" s="352">
        <f>Energy!AP36/Energy!AW36</f>
        <v>0.21893282251841989</v>
      </c>
      <c r="AQ36" s="352">
        <f>Energy!AQ36/Energy!AW36</f>
        <v>0.29201821549308499</v>
      </c>
      <c r="AR36" s="352">
        <f>Energy!AR36/Energy!AW36</f>
        <v>0.2252534460387404</v>
      </c>
      <c r="AS36" s="352">
        <f>Energy!AS36/Energy!$AW36</f>
        <v>0.22265261283087032</v>
      </c>
      <c r="AT36" s="352">
        <f>Energy!AT36/Energy!AW36</f>
        <v>0.22295723357794284</v>
      </c>
      <c r="AU36" s="352">
        <f>Energy!AU36/Energy!AW36</f>
        <v>0.22456469408497326</v>
      </c>
    </row>
    <row r="37" spans="1:47">
      <c r="A37" s="14" t="str">
        <f>RunTime!A37</f>
        <v>464.h264ref</v>
      </c>
      <c r="B37" s="14" t="str">
        <f>RunTime!B37</f>
        <v>NN</v>
      </c>
      <c r="C37" s="15">
        <f>Energy!C37/Energy!AW37</f>
        <v>2.1765219930311819</v>
      </c>
      <c r="D37" s="15">
        <f>Energy!D37/Energy!AW37</f>
        <v>2.1608341003089815</v>
      </c>
      <c r="E37" s="346">
        <f>Energy!E37/Energy!AW37</f>
        <v>0.54902528802300932</v>
      </c>
      <c r="F37" s="347">
        <f>Energy!F37/Energy!AW37</f>
        <v>1.1225465937992354</v>
      </c>
      <c r="G37" s="348">
        <f>Energy!G37/Energy!AW37</f>
        <v>0.51546171045520206</v>
      </c>
      <c r="H37" s="348">
        <f>Energy!H37/Energy!$AW37</f>
        <v>0.39940648427329783</v>
      </c>
      <c r="I37" s="348">
        <f>Energy!I37/Energy!AW37</f>
        <v>0.3532639769176566</v>
      </c>
      <c r="J37" s="348">
        <f>Energy!J37/Energy!AW37</f>
        <v>0.2797955789304658</v>
      </c>
      <c r="K37" s="348">
        <f>Energy!K37/Energy!AW37</f>
        <v>0.60263093022741188</v>
      </c>
      <c r="L37" s="348">
        <f>Energy!L37/Energy!$AW37</f>
        <v>0.39465718810843758</v>
      </c>
      <c r="M37" s="348">
        <f>Energy!M37/Energy!AW37</f>
        <v>0.49435941642271369</v>
      </c>
      <c r="N37" s="348">
        <f>Energy!N37/Energy!$AW37</f>
        <v>0.38101955601728527</v>
      </c>
      <c r="O37" s="348">
        <f>Energy!O37/Energy!AW37</f>
        <v>0.32890481860086113</v>
      </c>
      <c r="P37" s="348">
        <f>Energy!P37/Energy!AW37</f>
        <v>0.27704815309000791</v>
      </c>
      <c r="Q37" s="348">
        <f>Energy!Q37/Energy!AW37</f>
        <v>0.49513602043582317</v>
      </c>
      <c r="R37" s="348">
        <f>Energy!R37/Energy!$AW37</f>
        <v>0.40817838401016049</v>
      </c>
      <c r="S37" s="348">
        <f>Energy!S37/Energy!AW37</f>
        <v>0.38266598074746883</v>
      </c>
      <c r="T37" s="348">
        <f>Energy!T37/Energy!AW37</f>
        <v>0.27592721086563748</v>
      </c>
      <c r="U37" s="348">
        <f>Energy!U37/Energy!AW37</f>
        <v>0.49039497549805289</v>
      </c>
      <c r="V37" s="348">
        <f>Energy!V37/Energy!$AW37</f>
        <v>0.36346872348260556</v>
      </c>
      <c r="W37" s="348">
        <f>Energy!W37/Energy!AW37</f>
        <v>0.32754645100702373</v>
      </c>
      <c r="X37" s="348">
        <f>Energy!X37/Energy!AW37</f>
        <v>0.26606740043038923</v>
      </c>
      <c r="Y37" s="348">
        <f>Energy!Y37/Energy!AW37</f>
        <v>0.48864570935222912</v>
      </c>
      <c r="Z37" s="348">
        <f>Energy!Z37/Energy!AW37</f>
        <v>0.36147052448212635</v>
      </c>
      <c r="AA37" s="349">
        <f>Energy!AA37/Energy!AW37</f>
        <v>0.20526855039469857</v>
      </c>
      <c r="AB37" s="349">
        <f>Energy!AB37/Energy!AW37</f>
        <v>0.19682552040666557</v>
      </c>
      <c r="AC37" s="350">
        <f>Energy!AC37/Energy!AW37</f>
        <v>0.33761898371253179</v>
      </c>
      <c r="AD37" s="350">
        <f>Energy!AD37/Energy!AW37</f>
        <v>0.29498683272540738</v>
      </c>
      <c r="AE37" s="350">
        <f>Energy!AE37/Energy!AW37</f>
        <v>0.24771558468749671</v>
      </c>
      <c r="AF37" s="351">
        <f>Energy!AF37/Energy!AW37</f>
        <v>0.30834290148035132</v>
      </c>
      <c r="AG37" s="351">
        <f>Energy!AG37/Energy!AW37</f>
        <v>0.32838144512395268</v>
      </c>
      <c r="AH37" s="351">
        <f>Energy!AH37/Energy!AW37</f>
        <v>0.32021962549681282</v>
      </c>
      <c r="AI37" s="352">
        <f>Energy!AI37/Energy!AW37</f>
        <v>0.32643227775121497</v>
      </c>
      <c r="AJ37" s="352">
        <f>Energy!AJ37/Energy!$AW37</f>
        <v>0.3193626356282665</v>
      </c>
      <c r="AK37" s="352">
        <f>Energy!AK37/Energy!AW37</f>
        <v>0.31080858865802213</v>
      </c>
      <c r="AL37" s="352">
        <f>Energy!AL37/Energy!AW37</f>
        <v>0.31705868496268108</v>
      </c>
      <c r="AM37" s="352">
        <f>Energy!AM37/Energy!AW37</f>
        <v>0.43622621881077556</v>
      </c>
      <c r="AN37" s="352">
        <f>Energy!AN37/Energy!AW37</f>
        <v>0.32425363941114271</v>
      </c>
      <c r="AO37" s="352">
        <f>Energy!AO37/Energy!AW37</f>
        <v>0.31962767484735188</v>
      </c>
      <c r="AP37" s="352">
        <f>Energy!AP37/Energy!AW37</f>
        <v>0.31431629807340783</v>
      </c>
      <c r="AQ37" s="352">
        <f>Energy!AQ37/Energy!AW37</f>
        <v>0.43887844986265567</v>
      </c>
      <c r="AR37" s="352">
        <f>Energy!AR37/Energy!AW37</f>
        <v>0.30729103704311267</v>
      </c>
      <c r="AS37" s="352">
        <f>Energy!AS37/Energy!$AW37</f>
        <v>0.30869739349850916</v>
      </c>
      <c r="AT37" s="352">
        <f>Energy!AT37/Energy!AW37</f>
        <v>0.30513031603730845</v>
      </c>
      <c r="AU37" s="352">
        <f>Energy!AU37/Energy!AW37</f>
        <v>0.3085590202152757</v>
      </c>
    </row>
    <row r="38" spans="1:47">
      <c r="A38" s="14" t="str">
        <f>RunTime!A38</f>
        <v>471.omnetpp</v>
      </c>
      <c r="B38" s="14" t="str">
        <f>RunTime!B38</f>
        <v>NN</v>
      </c>
      <c r="C38" s="15">
        <f>Energy!C38/Energy!AW38</f>
        <v>2.2648694968864271</v>
      </c>
      <c r="D38" s="15">
        <f>Energy!D38/Energy!AW38</f>
        <v>2.2470217911828634</v>
      </c>
      <c r="E38" s="346">
        <f>Energy!E38/Energy!AW38</f>
        <v>0.59476847971613733</v>
      </c>
      <c r="F38" s="347">
        <f>Energy!F38/Energy!AW38</f>
        <v>1.2741386335757672</v>
      </c>
      <c r="G38" s="348">
        <f>Energy!G38/Energy!AW38</f>
        <v>0.39202370394911973</v>
      </c>
      <c r="H38" s="348">
        <f>Energy!H38/Energy!$AW38</f>
        <v>0.26953316682629047</v>
      </c>
      <c r="I38" s="348">
        <f>Energy!I38/Energy!AW38</f>
        <v>0.23805837240010666</v>
      </c>
      <c r="J38" s="348">
        <f>Energy!J38/Energy!AW38</f>
        <v>0.1768874983354676</v>
      </c>
      <c r="K38" s="348">
        <f>Energy!K38/Energy!AW38</f>
        <v>0.40219805791271068</v>
      </c>
      <c r="L38" s="348">
        <f>Energy!L38/Energy!$AW38</f>
        <v>0.27291167268831135</v>
      </c>
      <c r="M38" s="348">
        <f>Energy!M38/Energy!AW38</f>
        <v>0.36770914841239249</v>
      </c>
      <c r="N38" s="348">
        <f>Energy!N38/Energy!$AW38</f>
        <v>0.27091942680288117</v>
      </c>
      <c r="O38" s="348">
        <f>Energy!O38/Energy!AW38</f>
        <v>0.22713994259163511</v>
      </c>
      <c r="P38" s="348">
        <f>Energy!P38/Energy!AW38</f>
        <v>0.16548217961797432</v>
      </c>
      <c r="Q38" s="348">
        <f>Energy!Q38/Energy!AW38</f>
        <v>0.36563425146800932</v>
      </c>
      <c r="R38" s="348">
        <f>Energy!R38/Energy!$AW38</f>
        <v>0.28384205551902747</v>
      </c>
      <c r="S38" s="348">
        <f>Energy!S38/Energy!AW38</f>
        <v>0.26294868188682674</v>
      </c>
      <c r="T38" s="348">
        <f>Energy!T38/Energy!AW38</f>
        <v>0.16841570803020642</v>
      </c>
      <c r="U38" s="348">
        <f>Energy!U38/Energy!AW38</f>
        <v>0.35970885571228856</v>
      </c>
      <c r="V38" s="348">
        <f>Energy!V38/Energy!$AW38</f>
        <v>0.24020999967560835</v>
      </c>
      <c r="W38" s="348">
        <f>Energy!W38/Energy!AW38</f>
        <v>0.21267461317793399</v>
      </c>
      <c r="X38" s="348">
        <f>Energy!X38/Energy!AW38</f>
        <v>0.16038786784689554</v>
      </c>
      <c r="Y38" s="348">
        <f>Energy!Y38/Energy!AW38</f>
        <v>0.35631573479901785</v>
      </c>
      <c r="Z38" s="348">
        <f>Energy!Z38/Energy!AW38</f>
        <v>0.23810569594059952</v>
      </c>
      <c r="AA38" s="349">
        <f>Energy!AA38/Energy!AW38</f>
        <v>0.19089401901563377</v>
      </c>
      <c r="AB38" s="349">
        <f>Energy!AB38/Energy!AW38</f>
        <v>0.18171460616513616</v>
      </c>
      <c r="AC38" s="350">
        <f>Energy!AC38/Energy!AW38</f>
        <v>0.42132304428010975</v>
      </c>
      <c r="AD38" s="350">
        <f>Energy!AD38/Energy!AW38</f>
        <v>0.3286154712271474</v>
      </c>
      <c r="AE38" s="350">
        <f>Energy!AE38/Energy!AW38</f>
        <v>0.23619606145032596</v>
      </c>
      <c r="AF38" s="351">
        <f>Energy!AF38/Energy!AW38</f>
        <v>0.30260862852760634</v>
      </c>
      <c r="AG38" s="351">
        <f>Energy!AG38/Energy!AW38</f>
        <v>0.32290011523110029</v>
      </c>
      <c r="AH38" s="351">
        <f>Energy!AH38/Energy!AW38</f>
        <v>0.31610491709483707</v>
      </c>
      <c r="AI38" s="352">
        <f>Energy!AI38/Energy!AW38</f>
        <v>0.33337903994238538</v>
      </c>
      <c r="AJ38" s="352">
        <f>Energy!AJ38/Energy!$AW38</f>
        <v>0.31537181263728759</v>
      </c>
      <c r="AK38" s="352">
        <f>Energy!AK38/Energy!AW38</f>
        <v>0.27717385482474571</v>
      </c>
      <c r="AL38" s="352">
        <f>Energy!AL38/Energy!AW38</f>
        <v>0.26975128342103699</v>
      </c>
      <c r="AM38" s="352">
        <f>Energy!AM38/Energy!AW38</f>
        <v>0.29851960726683074</v>
      </c>
      <c r="AN38" s="352">
        <f>Energy!AN38/Energy!AW38</f>
        <v>0.32982176194147844</v>
      </c>
      <c r="AO38" s="352">
        <f>Energy!AO38/Energy!AW38</f>
        <v>0.3176776909122116</v>
      </c>
      <c r="AP38" s="352">
        <f>Energy!AP38/Energy!AW38</f>
        <v>0.26840096548657277</v>
      </c>
      <c r="AQ38" s="352">
        <f>Energy!AQ38/Energy!AW38</f>
        <v>0.29809649133449051</v>
      </c>
      <c r="AR38" s="352">
        <f>Energy!AR38/Energy!AW38</f>
        <v>0.30599117177849938</v>
      </c>
      <c r="AS38" s="352">
        <f>Energy!AS38/Energy!$AW38</f>
        <v>0.30031807679936068</v>
      </c>
      <c r="AT38" s="352">
        <f>Energy!AT38/Energy!AW38</f>
        <v>0.30433989727479738</v>
      </c>
      <c r="AU38" s="352">
        <f>Energy!AU38/Energy!AW38</f>
        <v>0.29992367104444839</v>
      </c>
    </row>
    <row r="39" spans="1:47">
      <c r="A39" s="14" t="str">
        <f>RunTime!A39</f>
        <v>473.astar</v>
      </c>
      <c r="B39" s="14" t="str">
        <f>RunTime!B39</f>
        <v>NN</v>
      </c>
      <c r="C39" s="15">
        <f>Energy!C39/Energy!AW39</f>
        <v>2.4418363685446254</v>
      </c>
      <c r="D39" s="15">
        <f>Energy!D39/Energy!AW39</f>
        <v>2.3829604533644813</v>
      </c>
      <c r="E39" s="346">
        <f>Energy!E39/Energy!AW39</f>
        <v>0.5949630227031969</v>
      </c>
      <c r="F39" s="347">
        <f>Energy!F39/Energy!AW39</f>
        <v>1.2233498572490322</v>
      </c>
      <c r="G39" s="348">
        <f>Energy!G39/Energy!AW39</f>
        <v>0.5577619212219328</v>
      </c>
      <c r="H39" s="348">
        <f>Energy!H39/Energy!$AW39</f>
        <v>0.38897443451820879</v>
      </c>
      <c r="I39" s="348">
        <f>Energy!I39/Energy!AW39</f>
        <v>0.33684299345949076</v>
      </c>
      <c r="J39" s="348">
        <f>Energy!J39/Energy!AW39</f>
        <v>0.27268340357136345</v>
      </c>
      <c r="K39" s="348">
        <f>Energy!K39/Energy!AW39</f>
        <v>0.55749404037759731</v>
      </c>
      <c r="L39" s="348">
        <f>Energy!L39/Energy!$AW39</f>
        <v>0.38297594636590299</v>
      </c>
      <c r="M39" s="348">
        <f>Energy!M39/Energy!AW39</f>
        <v>0.48665514765875334</v>
      </c>
      <c r="N39" s="348">
        <f>Energy!N39/Energy!$AW39</f>
        <v>0.3758729799910725</v>
      </c>
      <c r="O39" s="348">
        <f>Energy!O39/Energy!AW39</f>
        <v>0.3238964717562241</v>
      </c>
      <c r="P39" s="348">
        <f>Energy!P39/Energy!AW39</f>
        <v>0.26201093839081124</v>
      </c>
      <c r="Q39" s="348">
        <f>Energy!Q39/Energy!AW39</f>
        <v>0.49038364737894807</v>
      </c>
      <c r="R39" s="348">
        <f>Energy!R39/Energy!$AW39</f>
        <v>0.39811687546064262</v>
      </c>
      <c r="S39" s="348">
        <f>Energy!S39/Energy!AW39</f>
        <v>0.37402099338877098</v>
      </c>
      <c r="T39" s="348">
        <f>Energy!T39/Energy!AW39</f>
        <v>0.26809389996143163</v>
      </c>
      <c r="U39" s="348">
        <f>Energy!U39/Energy!AW39</f>
        <v>0.48038970941606413</v>
      </c>
      <c r="V39" s="348">
        <f>Energy!V39/Energy!$AW39</f>
        <v>0.3539708802873936</v>
      </c>
      <c r="W39" s="348">
        <f>Energy!W39/Energy!AW39</f>
        <v>0.31828099595715281</v>
      </c>
      <c r="X39" s="348">
        <f>Energy!X39/Energy!AW39</f>
        <v>0.25605621805135809</v>
      </c>
      <c r="Y39" s="348">
        <f>Energy!Y39/Energy!AW39</f>
        <v>0.478759318527259</v>
      </c>
      <c r="Z39" s="348">
        <f>Energy!Z39/Energy!AW39</f>
        <v>0.35479508390742781</v>
      </c>
      <c r="AA39" s="349">
        <f>Energy!AA39/Energy!AW39</f>
        <v>0.17723820777653815</v>
      </c>
      <c r="AB39" s="349">
        <f>Energy!AB39/Energy!AW39</f>
        <v>0.16922114404332533</v>
      </c>
      <c r="AC39" s="350">
        <f>Energy!AC39/Energy!AW39</f>
        <v>0.40095709512624328</v>
      </c>
      <c r="AD39" s="350">
        <f>Energy!AD39/Energy!AW39</f>
        <v>0.34356754325457861</v>
      </c>
      <c r="AE39" s="350">
        <f>Energy!AE39/Energy!AW39</f>
        <v>0.26900786837601598</v>
      </c>
      <c r="AF39" s="351">
        <f>Energy!AF39/Energy!AW39</f>
        <v>0.27036732574799899</v>
      </c>
      <c r="AG39" s="351">
        <f>Energy!AG39/Energy!AW39</f>
        <v>0.28916325335805776</v>
      </c>
      <c r="AH39" s="351">
        <f>Energy!AH39/Energy!AW39</f>
        <v>0.28284570063741338</v>
      </c>
      <c r="AI39" s="352">
        <f>Energy!AI39/Energy!AW39</f>
        <v>0.35879059860555312</v>
      </c>
      <c r="AJ39" s="352">
        <f>Energy!AJ39/Energy!$AW39</f>
        <v>0.34826092214117238</v>
      </c>
      <c r="AK39" s="352">
        <f>Energy!AK39/Energy!AW39</f>
        <v>0.33124625945452135</v>
      </c>
      <c r="AL39" s="352">
        <f>Energy!AL39/Energy!AW39</f>
        <v>0.33669047856140139</v>
      </c>
      <c r="AM39" s="352">
        <f>Energy!AM39/Energy!AW39</f>
        <v>0.44588384395009117</v>
      </c>
      <c r="AN39" s="352">
        <f>Energy!AN39/Energy!AW39</f>
        <v>0.35600322633184117</v>
      </c>
      <c r="AO39" s="352">
        <f>Energy!AO39/Energy!AW39</f>
        <v>0.34930890435860262</v>
      </c>
      <c r="AP39" s="352">
        <f>Energy!AP39/Energy!AW39</f>
        <v>0.3324179138136763</v>
      </c>
      <c r="AQ39" s="352">
        <f>Energy!AQ39/Energy!AW39</f>
        <v>0.44584597261777276</v>
      </c>
      <c r="AR39" s="352">
        <f>Energy!AR39/Energy!AW39</f>
        <v>0.33554198784859857</v>
      </c>
      <c r="AS39" s="352">
        <f>Energy!AS39/Energy!$AW39</f>
        <v>0.33545023365174076</v>
      </c>
      <c r="AT39" s="352">
        <f>Energy!AT39/Energy!AW39</f>
        <v>0.33329618617389972</v>
      </c>
      <c r="AU39" s="352">
        <f>Energy!AU39/Energy!AW39</f>
        <v>0.3352995873704015</v>
      </c>
    </row>
    <row r="40" spans="1:47">
      <c r="A40" s="14" t="str">
        <f>RunTime!A40</f>
        <v>483.xalancbmk</v>
      </c>
      <c r="B40" s="14" t="str">
        <f>RunTime!B40</f>
        <v>NN</v>
      </c>
      <c r="C40" s="15">
        <f>Energy!C40/Energy!AW40</f>
        <v>2.1012887327154917</v>
      </c>
      <c r="D40" s="15">
        <f>Energy!D40/Energy!AW40</f>
        <v>2.0973288169304873</v>
      </c>
      <c r="E40" s="346">
        <f>Energy!E40/Energy!AW40</f>
        <v>0.50621892453238371</v>
      </c>
      <c r="F40" s="347">
        <f>Energy!F40/Energy!AW40</f>
        <v>1.0413963704101292</v>
      </c>
      <c r="G40" s="348">
        <f>Energy!G40/Energy!AW40</f>
        <v>0.38791894146982031</v>
      </c>
      <c r="H40" s="348">
        <f>Energy!H40/Energy!$AW40</f>
        <v>0.28843724103611657</v>
      </c>
      <c r="I40" s="348">
        <f>Energy!I40/Energy!AW40</f>
        <v>0.25321493288037084</v>
      </c>
      <c r="J40" s="348">
        <f>Energy!J40/Energy!AW40</f>
        <v>0.19977934613199064</v>
      </c>
      <c r="K40" s="348">
        <f>Energy!K40/Energy!AW40</f>
        <v>0.41456045210056025</v>
      </c>
      <c r="L40" s="348">
        <f>Energy!L40/Energy!$AW40</f>
        <v>0.27727939779261418</v>
      </c>
      <c r="M40" s="348">
        <f>Energy!M40/Energy!AW40</f>
        <v>0.36235880531119768</v>
      </c>
      <c r="N40" s="348">
        <f>Energy!N40/Energy!$AW40</f>
        <v>0.26656274106612654</v>
      </c>
      <c r="O40" s="348">
        <f>Energy!O40/Energy!AW40</f>
        <v>0.24426763737527968</v>
      </c>
      <c r="P40" s="348">
        <f>Energy!P40/Energy!AW40</f>
        <v>0.19663445409354782</v>
      </c>
      <c r="Q40" s="348">
        <f>Energy!Q40/Energy!AW40</f>
        <v>0.36111985218533249</v>
      </c>
      <c r="R40" s="348">
        <f>Energy!R40/Energy!$AW40</f>
        <v>0.28832457896268571</v>
      </c>
      <c r="S40" s="348">
        <f>Energy!S40/Energy!AW40</f>
        <v>0.26952054050734503</v>
      </c>
      <c r="T40" s="348">
        <f>Energy!T40/Energy!AW40</f>
        <v>0.19217277629516435</v>
      </c>
      <c r="U40" s="348">
        <f>Energy!U40/Energy!AW40</f>
        <v>0.35286005555176847</v>
      </c>
      <c r="V40" s="348">
        <f>Energy!V40/Energy!$AW40</f>
        <v>0.25488539190344939</v>
      </c>
      <c r="W40" s="348">
        <f>Energy!W40/Energy!AW40</f>
        <v>0.22907312377506772</v>
      </c>
      <c r="X40" s="348">
        <f>Energy!X40/Energy!AW40</f>
        <v>0.1860133280239791</v>
      </c>
      <c r="Y40" s="348">
        <f>Energy!Y40/Energy!AW40</f>
        <v>0.35030769617322205</v>
      </c>
      <c r="Z40" s="348">
        <f>Energy!Z40/Energy!AW40</f>
        <v>0.25383084032691611</v>
      </c>
      <c r="AA40" s="349">
        <f>Energy!AA40/Energy!AW40</f>
        <v>0.21666322760782944</v>
      </c>
      <c r="AB40" s="349">
        <f>Energy!AB40/Energy!AW40</f>
        <v>0.20583350154910696</v>
      </c>
      <c r="AC40" s="350">
        <f>Energy!AC40/Energy!AW40</f>
        <v>0.3584146468467953</v>
      </c>
      <c r="AD40" s="350">
        <f>Energy!AD40/Energy!AW40</f>
        <v>0.3059779570649474</v>
      </c>
      <c r="AE40" s="350">
        <f>Energy!AE40/Energy!AW40</f>
        <v>0.23796915241628724</v>
      </c>
      <c r="AF40" s="351">
        <f>Energy!AF40/Energy!AW40</f>
        <v>0.33117763483942442</v>
      </c>
      <c r="AG40" s="351">
        <f>Energy!AG40/Energy!AW40</f>
        <v>0.35340631318083349</v>
      </c>
      <c r="AH40" s="351">
        <f>Energy!AH40/Energy!AW40</f>
        <v>0.34561612029077127</v>
      </c>
      <c r="AI40" s="352">
        <f>Energy!AI40/Energy!AW40</f>
        <v>0.27876256001197747</v>
      </c>
      <c r="AJ40" s="352">
        <f>Energy!AJ40/Energy!$AW40</f>
        <v>0.26782970207477574</v>
      </c>
      <c r="AK40" s="352">
        <f>Energy!AK40/Energy!AW40</f>
        <v>0.25181871886408336</v>
      </c>
      <c r="AL40" s="352">
        <f>Energy!AL40/Energy!AW40</f>
        <v>0.25475897568251082</v>
      </c>
      <c r="AM40" s="352">
        <f>Energy!AM40/Energy!AW40</f>
        <v>0.32476078201779723</v>
      </c>
      <c r="AN40" s="352">
        <f>Energy!AN40/Energy!AW40</f>
        <v>0.27585857744759162</v>
      </c>
      <c r="AO40" s="352">
        <f>Energy!AO40/Energy!AW40</f>
        <v>0.26892027654969958</v>
      </c>
      <c r="AP40" s="352">
        <f>Energy!AP40/Energy!AW40</f>
        <v>0.25163994229836223</v>
      </c>
      <c r="AQ40" s="352">
        <f>Energy!AQ40/Energy!AW40</f>
        <v>0.32440253012548109</v>
      </c>
      <c r="AR40" s="352">
        <f>Energy!AR40/Energy!AW40</f>
        <v>0.25976202607578253</v>
      </c>
      <c r="AS40" s="352">
        <f>Energy!AS40/Energy!$AW40</f>
        <v>0.2566884349388498</v>
      </c>
      <c r="AT40" s="352">
        <f>Energy!AT40/Energy!AW40</f>
        <v>0.25651069463171655</v>
      </c>
      <c r="AU40" s="352">
        <f>Energy!AU40/Energy!AW40</f>
        <v>0.25655912457972918</v>
      </c>
    </row>
    <row r="41" spans="1:47">
      <c r="A41" s="14" t="str">
        <f>RunTime!A41</f>
        <v>416.gamess</v>
      </c>
      <c r="B41" s="14" t="str">
        <f>RunTime!B41</f>
        <v>NN</v>
      </c>
      <c r="C41" s="15">
        <f>Energy!C41/Energy!AW41</f>
        <v>1.5615056128683655</v>
      </c>
      <c r="D41" s="15">
        <f>Energy!D41/Energy!AW41</f>
        <v>1.5653394348900527</v>
      </c>
      <c r="E41" s="346">
        <f>Energy!E41/Energy!AW41</f>
        <v>0.38842374366355581</v>
      </c>
      <c r="F41" s="347">
        <f>Energy!F41/Energy!AW41</f>
        <v>0.77751343673648221</v>
      </c>
      <c r="G41" s="348">
        <f>Energy!G41/Energy!AW41</f>
        <v>0.36731200904017541</v>
      </c>
      <c r="H41" s="348">
        <f>Energy!H41/Energy!$AW41</f>
        <v>0.27708939210487404</v>
      </c>
      <c r="I41" s="348">
        <f>Energy!I41/Energy!AW41</f>
        <v>0.2520165757197661</v>
      </c>
      <c r="J41" s="348">
        <f>Energy!J41/Energy!AW41</f>
        <v>0.19988604846185154</v>
      </c>
      <c r="K41" s="348">
        <f>Energy!K41/Energy!AW41</f>
        <v>0.393407720188437</v>
      </c>
      <c r="L41" s="348">
        <f>Energy!L41/Energy!$AW41</f>
        <v>0.28233218200421156</v>
      </c>
      <c r="M41" s="348">
        <f>Energy!M41/Energy!AW41</f>
        <v>0.34898685606061886</v>
      </c>
      <c r="N41" s="348">
        <f>Energy!N41/Energy!$AW41</f>
        <v>0.28426845190969852</v>
      </c>
      <c r="O41" s="348">
        <f>Energy!O41/Energy!AW41</f>
        <v>0.23464678512185888</v>
      </c>
      <c r="P41" s="348">
        <f>Energy!P41/Energy!AW41</f>
        <v>0.19441977911604219</v>
      </c>
      <c r="Q41" s="348">
        <f>Energy!Q41/Energy!AW41</f>
        <v>0.34963140023310202</v>
      </c>
      <c r="R41" s="348">
        <f>Energy!R41/Energy!$AW41</f>
        <v>0.29011882221843688</v>
      </c>
      <c r="S41" s="348">
        <f>Energy!S41/Energy!AW41</f>
        <v>0.27166048261153919</v>
      </c>
      <c r="T41" s="348">
        <f>Energy!T41/Energy!AW41</f>
        <v>0.19598783983999463</v>
      </c>
      <c r="U41" s="348">
        <f>Energy!U41/Energy!AW41</f>
        <v>0.34671902227682905</v>
      </c>
      <c r="V41" s="348">
        <f>Energy!V41/Energy!$AW41</f>
        <v>0.2637918296697172</v>
      </c>
      <c r="W41" s="348">
        <f>Energy!W41/Energy!AW41</f>
        <v>0.23667305025328145</v>
      </c>
      <c r="X41" s="348">
        <f>Energy!X41/Energy!AW41</f>
        <v>0.18953136598348075</v>
      </c>
      <c r="Y41" s="348">
        <f>Energy!Y41/Energy!AW41</f>
        <v>0.34348538251433031</v>
      </c>
      <c r="Z41" s="348">
        <f>Energy!Z41/Energy!AW41</f>
        <v>0.26104554909188676</v>
      </c>
      <c r="AA41" s="349">
        <f>Energy!AA41/Energy!AW41</f>
        <v>0.24272771260063267</v>
      </c>
      <c r="AB41" s="349">
        <f>Energy!AB41/Energy!AW41</f>
        <v>0.23183213649302511</v>
      </c>
      <c r="AC41" s="350">
        <f>Energy!AC41/Energy!AW41</f>
        <v>0.23611615258058843</v>
      </c>
      <c r="AD41" s="350">
        <f>Energy!AD41/Energy!AW41</f>
        <v>0.20673560240828379</v>
      </c>
      <c r="AE41" s="350">
        <f>Energy!AE41/Energy!AW41</f>
        <v>0.17616758976490238</v>
      </c>
      <c r="AF41" s="351">
        <f>Energy!AF41/Energy!AW41</f>
        <v>0.37389422597998395</v>
      </c>
      <c r="AG41" s="351">
        <f>Energy!AG41/Energy!AW41</f>
        <v>0.39806466686345116</v>
      </c>
      <c r="AH41" s="351">
        <f>Energy!AH41/Energy!AW41</f>
        <v>0.39121328829617041</v>
      </c>
      <c r="AI41" s="352">
        <f>Energy!AI41/Energy!AW41</f>
        <v>0.22577338805827021</v>
      </c>
      <c r="AJ41" s="352">
        <f>Energy!AJ41/Energy!$AW41</f>
        <v>0.22031974519121317</v>
      </c>
      <c r="AK41" s="352">
        <f>Energy!AK41/Energy!AW41</f>
        <v>0.21248172049906147</v>
      </c>
      <c r="AL41" s="352">
        <f>Energy!AL41/Energy!AW41</f>
        <v>0.2150996894144504</v>
      </c>
      <c r="AM41" s="352">
        <f>Energy!AM41/Energy!AW41</f>
        <v>0.29159577657493779</v>
      </c>
      <c r="AN41" s="352">
        <f>Energy!AN41/Energy!AW41</f>
        <v>0.22393726000486525</v>
      </c>
      <c r="AO41" s="352">
        <f>Energy!AO41/Energy!AW41</f>
        <v>0.21996538522448414</v>
      </c>
      <c r="AP41" s="352">
        <f>Energy!AP41/Energy!AW41</f>
        <v>0.21335813215540142</v>
      </c>
      <c r="AQ41" s="352">
        <f>Energy!AQ41/Energy!AW41</f>
        <v>0.29270428625424161</v>
      </c>
      <c r="AR41" s="352">
        <f>Energy!AR41/Energy!AW41</f>
        <v>0.21354273962535858</v>
      </c>
      <c r="AS41" s="352">
        <f>Energy!AS41/Energy!$AW41</f>
        <v>0.21454358481948244</v>
      </c>
      <c r="AT41" s="352">
        <f>Energy!AT41/Energy!AW41</f>
        <v>0.21134251208987537</v>
      </c>
      <c r="AU41" s="352">
        <f>Energy!AU41/Energy!AW41</f>
        <v>0.21410780505903582</v>
      </c>
    </row>
    <row r="42" spans="1:47">
      <c r="A42" s="14" t="str">
        <f>RunTime!A42</f>
        <v>433.milc</v>
      </c>
      <c r="B42" s="14" t="str">
        <f>RunTime!B42</f>
        <v>NN</v>
      </c>
      <c r="C42" s="15">
        <f>Energy!C42/Energy!AW42</f>
        <v>2.1993495576267734</v>
      </c>
      <c r="D42" s="15">
        <f>Energy!D42/Energy!AW42</f>
        <v>2.1075247560425705</v>
      </c>
      <c r="E42" s="346">
        <f>Energy!E42/Energy!AW42</f>
        <v>0.69497487045666551</v>
      </c>
      <c r="F42" s="347">
        <f>Energy!F42/Energy!AW42</f>
        <v>1.4895606577571894</v>
      </c>
      <c r="G42" s="348">
        <f>Energy!G42/Energy!AW42</f>
        <v>0.44080452333743919</v>
      </c>
      <c r="H42" s="348">
        <f>Energy!H42/Energy!$AW42</f>
        <v>0.30876295938542087</v>
      </c>
      <c r="I42" s="348">
        <f>Energy!I42/Energy!AW42</f>
        <v>0.26565647038150225</v>
      </c>
      <c r="J42" s="348">
        <f>Energy!J42/Energy!AW42</f>
        <v>0.21539863021883754</v>
      </c>
      <c r="K42" s="348">
        <f>Energy!K42/Energy!AW42</f>
        <v>0.49429034323679405</v>
      </c>
      <c r="L42" s="348">
        <f>Energy!L42/Energy!$AW42</f>
        <v>0.30385011536918327</v>
      </c>
      <c r="M42" s="348">
        <f>Energy!M42/Energy!AW42</f>
        <v>0.39152917295268497</v>
      </c>
      <c r="N42" s="348">
        <f>Energy!N42/Energy!$AW42</f>
        <v>0.30876497647291723</v>
      </c>
      <c r="O42" s="348">
        <f>Energy!O42/Energy!AW42</f>
        <v>0.26819899924536472</v>
      </c>
      <c r="P42" s="348">
        <f>Energy!P42/Energy!AW42</f>
        <v>0.2054721073124072</v>
      </c>
      <c r="Q42" s="348">
        <f>Energy!Q42/Energy!AW42</f>
        <v>0.38931640609196816</v>
      </c>
      <c r="R42" s="348">
        <f>Energy!R42/Energy!$AW42</f>
        <v>0.32074851173978647</v>
      </c>
      <c r="S42" s="348">
        <f>Energy!S42/Energy!AW42</f>
        <v>0.29590588482489577</v>
      </c>
      <c r="T42" s="348">
        <f>Energy!T42/Energy!AW42</f>
        <v>0.20836956108960988</v>
      </c>
      <c r="U42" s="348">
        <f>Energy!U42/Energy!AW42</f>
        <v>0.38757617020138818</v>
      </c>
      <c r="V42" s="348">
        <f>Energy!V42/Energy!$AW42</f>
        <v>0.28684613896624112</v>
      </c>
      <c r="W42" s="348">
        <f>Energy!W42/Energy!AW42</f>
        <v>0.25732583801636938</v>
      </c>
      <c r="X42" s="348">
        <f>Energy!X42/Energy!AW42</f>
        <v>0.20097769542962296</v>
      </c>
      <c r="Y42" s="348">
        <f>Energy!Y42/Energy!AW42</f>
        <v>0.38215074448224318</v>
      </c>
      <c r="Z42" s="348">
        <f>Energy!Z42/Energy!AW42</f>
        <v>0.28350363375123361</v>
      </c>
      <c r="AA42" s="349">
        <f>Energy!AA42/Energy!AW42</f>
        <v>0.20331971192487272</v>
      </c>
      <c r="AB42" s="349">
        <f>Energy!AB42/Energy!AW42</f>
        <v>0.19327449377364422</v>
      </c>
      <c r="AC42" s="350">
        <f>Energy!AC42/Energy!AW42</f>
        <v>0.47490740952618365</v>
      </c>
      <c r="AD42" s="350">
        <f>Energy!AD42/Energy!AW42</f>
        <v>0.3734517055696755</v>
      </c>
      <c r="AE42" s="350">
        <f>Energy!AE42/Energy!AW42</f>
        <v>0.26775872352941804</v>
      </c>
      <c r="AF42" s="351">
        <f>Energy!AF42/Energy!AW42</f>
        <v>0.2898536186760915</v>
      </c>
      <c r="AG42" s="351">
        <f>Energy!AG42/Energy!AW42</f>
        <v>0.30930818350264244</v>
      </c>
      <c r="AH42" s="351">
        <f>Energy!AH42/Energy!AW42</f>
        <v>0.30296981949428553</v>
      </c>
      <c r="AI42" s="352">
        <f>Energy!AI42/Energy!AW42</f>
        <v>0.28802172251670871</v>
      </c>
      <c r="AJ42" s="352">
        <f>Energy!AJ42/Energy!$AW42</f>
        <v>0.27561206650865627</v>
      </c>
      <c r="AK42" s="352">
        <f>Energy!AK42/Energy!AW42</f>
        <v>0.24579509646303713</v>
      </c>
      <c r="AL42" s="352">
        <f>Energy!AL42/Energy!AW42</f>
        <v>0.24643044795717728</v>
      </c>
      <c r="AM42" s="352">
        <f>Energy!AM42/Energy!AW42</f>
        <v>0.30117633529519705</v>
      </c>
      <c r="AN42" s="352">
        <f>Energy!AN42/Energy!AW42</f>
        <v>0.28562755248039717</v>
      </c>
      <c r="AO42" s="352">
        <f>Energy!AO42/Energy!AW42</f>
        <v>0.27785080270874402</v>
      </c>
      <c r="AP42" s="352">
        <f>Energy!AP42/Energy!AW42</f>
        <v>0.24242400458176011</v>
      </c>
      <c r="AQ42" s="352">
        <f>Energy!AQ42/Energy!AW42</f>
        <v>0.30031325269868253</v>
      </c>
      <c r="AR42" s="352">
        <f>Energy!AR42/Energy!AW42</f>
        <v>0.26349528922617677</v>
      </c>
      <c r="AS42" s="352">
        <f>Energy!AS42/Energy!$AW42</f>
        <v>0.26535395517125387</v>
      </c>
      <c r="AT42" s="352">
        <f>Energy!AT42/Energy!AW42</f>
        <v>0.26144057990459907</v>
      </c>
      <c r="AU42" s="352">
        <f>Energy!AU42/Energy!AW42</f>
        <v>0.26203036371352961</v>
      </c>
    </row>
    <row r="43" spans="1:47">
      <c r="A43" s="14" t="str">
        <f>RunTime!A43</f>
        <v>434.zeusmp</v>
      </c>
      <c r="B43" s="14" t="str">
        <f>RunTime!B43</f>
        <v>NN</v>
      </c>
      <c r="C43" s="15">
        <f>Energy!C43/Energy!AW43</f>
        <v>1.5900265816593837</v>
      </c>
      <c r="D43" s="15">
        <f>Energy!D43/Energy!AW43</f>
        <v>1.5722310243501338</v>
      </c>
      <c r="E43" s="346">
        <f>Energy!E43/Energy!AW43</f>
        <v>0.42231288229877911</v>
      </c>
      <c r="F43" s="347">
        <f>Energy!F43/Energy!AW43</f>
        <v>0.89716250898409833</v>
      </c>
      <c r="G43" s="348">
        <f>Energy!G43/Energy!AW43</f>
        <v>0.29625532179510672</v>
      </c>
      <c r="H43" s="348">
        <f>Energy!H43/Energy!$AW43</f>
        <v>0.23086705097101376</v>
      </c>
      <c r="I43" s="348">
        <f>Energy!I43/Energy!AW43</f>
        <v>0.20023187873647802</v>
      </c>
      <c r="J43" s="348">
        <f>Energy!J43/Energy!AW43</f>
        <v>0.15741077872514889</v>
      </c>
      <c r="K43" s="348">
        <f>Energy!K43/Energy!AW43</f>
        <v>0.35398005493121787</v>
      </c>
      <c r="L43" s="348">
        <f>Energy!L43/Energy!$AW43</f>
        <v>0.21945205802421805</v>
      </c>
      <c r="M43" s="348">
        <f>Energy!M43/Energy!AW43</f>
        <v>0.28692271230614291</v>
      </c>
      <c r="N43" s="348">
        <f>Energy!N43/Energy!$AW43</f>
        <v>0.22454962708996559</v>
      </c>
      <c r="O43" s="348">
        <f>Energy!O43/Energy!AW43</f>
        <v>0.19311973905218607</v>
      </c>
      <c r="P43" s="348">
        <f>Energy!P43/Energy!AW43</f>
        <v>0.1503198005689392</v>
      </c>
      <c r="Q43" s="348">
        <f>Energy!Q43/Energy!AW43</f>
        <v>0.28563956985971761</v>
      </c>
      <c r="R43" s="348">
        <f>Energy!R43/Energy!$AW43</f>
        <v>0.23042918528638068</v>
      </c>
      <c r="S43" s="348">
        <f>Energy!S43/Energy!AW43</f>
        <v>0.21595251328482665</v>
      </c>
      <c r="T43" s="348">
        <f>Energy!T43/Energy!AW43</f>
        <v>0.15068709915827699</v>
      </c>
      <c r="U43" s="348">
        <f>Energy!U43/Energy!AW43</f>
        <v>0.28150159309434319</v>
      </c>
      <c r="V43" s="348">
        <f>Energy!V43/Energy!$AW43</f>
        <v>0.20390378841062515</v>
      </c>
      <c r="W43" s="348">
        <f>Energy!W43/Energy!AW43</f>
        <v>0.18211850631038651</v>
      </c>
      <c r="X43" s="348">
        <f>Energy!X43/Energy!AW43</f>
        <v>0.14450513800261272</v>
      </c>
      <c r="Y43" s="348">
        <f>Energy!Y43/Energy!AW43</f>
        <v>0.28112099427037524</v>
      </c>
      <c r="Z43" s="348">
        <f>Energy!Z43/Energy!AW43</f>
        <v>0.20206553697226068</v>
      </c>
      <c r="AA43" s="349">
        <f>Energy!AA43/Energy!AW43</f>
        <v>0.25552543484634394</v>
      </c>
      <c r="AB43" s="349">
        <f>Energy!AB43/Energy!AW43</f>
        <v>0.24351895474204299</v>
      </c>
      <c r="AC43" s="350">
        <f>Energy!AC43/Energy!AW43</f>
        <v>0.25726048145507474</v>
      </c>
      <c r="AD43" s="350">
        <f>Energy!AD43/Energy!AW43</f>
        <v>0.21625998145987557</v>
      </c>
      <c r="AE43" s="350">
        <f>Energy!AE43/Energy!AW43</f>
        <v>0.17139161003996767</v>
      </c>
      <c r="AF43" s="351">
        <f>Energy!AF43/Energy!AW43</f>
        <v>0.4011037460511126</v>
      </c>
      <c r="AG43" s="351">
        <f>Energy!AG43/Energy!AW43</f>
        <v>0.42942600546287385</v>
      </c>
      <c r="AH43" s="351">
        <f>Energy!AH43/Energy!AW43</f>
        <v>0.41931202673818418</v>
      </c>
      <c r="AI43" s="352">
        <f>Energy!AI43/Energy!AW43</f>
        <v>0.20451159569675229</v>
      </c>
      <c r="AJ43" s="352">
        <f>Energy!AJ43/Energy!$AW43</f>
        <v>0.1969327966386154</v>
      </c>
      <c r="AK43" s="352">
        <f>Energy!AK43/Energy!AW43</f>
        <v>0.18324712092582068</v>
      </c>
      <c r="AL43" s="352">
        <f>Energy!AL43/Energy!AW43</f>
        <v>0.18321432767293816</v>
      </c>
      <c r="AM43" s="352">
        <f>Energy!AM43/Energy!AW43</f>
        <v>0.23302116959222338</v>
      </c>
      <c r="AN43" s="352">
        <f>Energy!AN43/Energy!AW43</f>
        <v>0.2029450602145533</v>
      </c>
      <c r="AO43" s="352">
        <f>Energy!AO43/Energy!AW43</f>
        <v>0.19822003355762507</v>
      </c>
      <c r="AP43" s="352">
        <f>Energy!AP43/Energy!AW43</f>
        <v>0.18229562016018333</v>
      </c>
      <c r="AQ43" s="352">
        <f>Energy!AQ43/Energy!AW43</f>
        <v>0.23382955842981448</v>
      </c>
      <c r="AR43" s="352">
        <f>Energy!AR43/Energy!AW43</f>
        <v>0.19062517626881956</v>
      </c>
      <c r="AS43" s="352">
        <f>Energy!AS43/Energy!$AW43</f>
        <v>0.1888910619800763</v>
      </c>
      <c r="AT43" s="352">
        <f>Energy!AT43/Energy!AW43</f>
        <v>0.18973273526468276</v>
      </c>
      <c r="AU43" s="352">
        <f>Energy!AU43/Energy!AW43</f>
        <v>0.1900637595568439</v>
      </c>
    </row>
    <row r="44" spans="1:47">
      <c r="A44" s="14" t="str">
        <f>RunTime!A44</f>
        <v>435.gromacs</v>
      </c>
      <c r="B44" s="14" t="str">
        <f>RunTime!B44</f>
        <v>NN</v>
      </c>
      <c r="C44" s="15">
        <f>Energy!C44/Energy!AW44</f>
        <v>2.0275230318100035</v>
      </c>
      <c r="D44" s="15">
        <f>Energy!D44/Energy!AW44</f>
        <v>1.9928120041030128</v>
      </c>
      <c r="E44" s="346">
        <f>Energy!E44/Energy!AW44</f>
        <v>0.55646840501864314</v>
      </c>
      <c r="F44" s="347">
        <f>Energy!F44/Energy!AW44</f>
        <v>1.0931907682384945</v>
      </c>
      <c r="G44" s="348">
        <f>Energy!G44/Energy!AW44</f>
        <v>0.50009775962932268</v>
      </c>
      <c r="H44" s="348">
        <f>Energy!H44/Energy!$AW44</f>
        <v>0.37823888986728021</v>
      </c>
      <c r="I44" s="348">
        <f>Energy!I44/Energy!AW44</f>
        <v>0.339678746355906</v>
      </c>
      <c r="J44" s="348">
        <f>Energy!J44/Energy!AW44</f>
        <v>0.27408758263911298</v>
      </c>
      <c r="K44" s="348">
        <f>Energy!K44/Energy!AW44</f>
        <v>0.58235655165171452</v>
      </c>
      <c r="L44" s="348">
        <f>Energy!L44/Energy!$AW44</f>
        <v>0.37068904823141186</v>
      </c>
      <c r="M44" s="348">
        <f>Energy!M44/Energy!AW44</f>
        <v>0.46858803704191987</v>
      </c>
      <c r="N44" s="348">
        <f>Energy!N44/Energy!$AW44</f>
        <v>0.39025926583738757</v>
      </c>
      <c r="O44" s="348">
        <f>Energy!O44/Energy!AW44</f>
        <v>0.32040423555064795</v>
      </c>
      <c r="P44" s="348">
        <f>Energy!P44/Energy!AW44</f>
        <v>0.26374534564281427</v>
      </c>
      <c r="Q44" s="348">
        <f>Energy!Q44/Energy!AW44</f>
        <v>0.46923480841195397</v>
      </c>
      <c r="R44" s="348">
        <f>Energy!R44/Energy!$AW44</f>
        <v>0.39059645830507117</v>
      </c>
      <c r="S44" s="348">
        <f>Energy!S44/Energy!AW44</f>
        <v>0.36243698043148836</v>
      </c>
      <c r="T44" s="348">
        <f>Energy!T44/Energy!AW44</f>
        <v>0.26411666522425165</v>
      </c>
      <c r="U44" s="348">
        <f>Energy!U44/Energy!AW44</f>
        <v>0.4639870732907746</v>
      </c>
      <c r="V44" s="348">
        <f>Energy!V44/Energy!$AW44</f>
        <v>0.34957716189438864</v>
      </c>
      <c r="W44" s="348">
        <f>Energy!W44/Energy!AW44</f>
        <v>0.31484348068899393</v>
      </c>
      <c r="X44" s="348">
        <f>Energy!X44/Energy!AW44</f>
        <v>0.2534623102257007</v>
      </c>
      <c r="Y44" s="348">
        <f>Energy!Y44/Energy!AW44</f>
        <v>0.46431772822668826</v>
      </c>
      <c r="Z44" s="348">
        <f>Energy!Z44/Energy!AW44</f>
        <v>0.34670361054070126</v>
      </c>
      <c r="AA44" s="349">
        <f>Energy!AA44/Energy!AW44</f>
        <v>0.20959818667973507</v>
      </c>
      <c r="AB44" s="349">
        <f>Energy!AB44/Energy!AW44</f>
        <v>0.1984022578915039</v>
      </c>
      <c r="AC44" s="350">
        <f>Energy!AC44/Energy!AW44</f>
        <v>0.33859984411363003</v>
      </c>
      <c r="AD44" s="350">
        <f>Energy!AD44/Energy!AW44</f>
        <v>0.29976827004531192</v>
      </c>
      <c r="AE44" s="350">
        <f>Energy!AE44/Energy!AW44</f>
        <v>0.2549213441701621</v>
      </c>
      <c r="AF44" s="351">
        <f>Energy!AF44/Energy!AW44</f>
        <v>0.31114651792224368</v>
      </c>
      <c r="AG44" s="351">
        <f>Energy!AG44/Energy!AW44</f>
        <v>0.33076628322501833</v>
      </c>
      <c r="AH44" s="351">
        <f>Energy!AH44/Energy!AW44</f>
        <v>0.32832998289512066</v>
      </c>
      <c r="AI44" s="352">
        <f>Energy!AI44/Energy!AW44</f>
        <v>0.30827178561548063</v>
      </c>
      <c r="AJ44" s="352">
        <f>Energy!AJ44/Energy!$AW44</f>
        <v>0.30078132217333947</v>
      </c>
      <c r="AK44" s="352">
        <f>Energy!AK44/Energy!AW44</f>
        <v>0.2921464888545256</v>
      </c>
      <c r="AL44" s="352">
        <f>Energy!AL44/Energy!AW44</f>
        <v>0.29608006873950216</v>
      </c>
      <c r="AM44" s="352">
        <f>Energy!AM44/Energy!AW44</f>
        <v>0.40379318720822477</v>
      </c>
      <c r="AN44" s="352">
        <f>Energy!AN44/Energy!AW44</f>
        <v>0.3052417644638743</v>
      </c>
      <c r="AO44" s="352">
        <f>Energy!AO44/Energy!AW44</f>
        <v>0.30005592782933704</v>
      </c>
      <c r="AP44" s="352">
        <f>Energy!AP44/Energy!AW44</f>
        <v>0.29416694639712543</v>
      </c>
      <c r="AQ44" s="352">
        <f>Energy!AQ44/Energy!AW44</f>
        <v>0.40703568437800736</v>
      </c>
      <c r="AR44" s="352">
        <f>Energy!AR44/Energy!AW44</f>
        <v>0.29012932053986173</v>
      </c>
      <c r="AS44" s="352">
        <f>Energy!AS44/Energy!$AW44</f>
        <v>0.29094845808560915</v>
      </c>
      <c r="AT44" s="352">
        <f>Energy!AT44/Energy!AW44</f>
        <v>0.29014809013538467</v>
      </c>
      <c r="AU44" s="352">
        <f>Energy!AU44/Energy!AW44</f>
        <v>0.29193043641172617</v>
      </c>
    </row>
    <row r="45" spans="1:47">
      <c r="A45" s="14" t="str">
        <f>RunTime!A45</f>
        <v>436.cactusADM</v>
      </c>
      <c r="B45" s="14" t="str">
        <f>RunTime!B45</f>
        <v>NN</v>
      </c>
      <c r="C45" s="15">
        <f>Energy!C45/Energy!AW45</f>
        <v>1.94615469763574</v>
      </c>
      <c r="D45" s="15">
        <f>Energy!D45/Energy!AW45</f>
        <v>1.9452156386467609</v>
      </c>
      <c r="E45" s="346">
        <f>Energy!E45/Energy!AW45</f>
        <v>0.41918662322559896</v>
      </c>
      <c r="F45" s="347">
        <f>Energy!F45/Energy!AW45</f>
        <v>0.85860684135728149</v>
      </c>
      <c r="G45" s="348">
        <f>Energy!G45/Energy!AW45</f>
        <v>0.26245399756561455</v>
      </c>
      <c r="H45" s="348">
        <f>Energy!H45/Energy!$AW45</f>
        <v>0.20368954098876293</v>
      </c>
      <c r="I45" s="348">
        <f>Energy!I45/Energy!AW45</f>
        <v>0.17473293342151996</v>
      </c>
      <c r="J45" s="348">
        <f>Energy!J45/Energy!AW45</f>
        <v>0.14185799934186735</v>
      </c>
      <c r="K45" s="348">
        <f>Energy!K45/Energy!AW45</f>
        <v>0.27584417763298269</v>
      </c>
      <c r="L45" s="348">
        <f>Energy!L45/Energy!$AW45</f>
        <v>0.19600119176147643</v>
      </c>
      <c r="M45" s="348">
        <f>Energy!M45/Energy!AW45</f>
        <v>0.2598492983556831</v>
      </c>
      <c r="N45" s="348">
        <f>Energy!N45/Energy!$AW45</f>
        <v>0.19113137945494102</v>
      </c>
      <c r="O45" s="348">
        <f>Energy!O45/Energy!AW45</f>
        <v>0.17261047703985319</v>
      </c>
      <c r="P45" s="348">
        <f>Energy!P45/Energy!AW45</f>
        <v>0.13549710267677073</v>
      </c>
      <c r="Q45" s="348">
        <f>Energy!Q45/Energy!AW45</f>
        <v>0.25540272471564696</v>
      </c>
      <c r="R45" s="348">
        <f>Energy!R45/Energy!$AW45</f>
        <v>0.20577614030099908</v>
      </c>
      <c r="S45" s="348">
        <f>Energy!S45/Energy!AW45</f>
        <v>0.19870766306355264</v>
      </c>
      <c r="T45" s="348">
        <f>Energy!T45/Energy!AW45</f>
        <v>0.13656404860983035</v>
      </c>
      <c r="U45" s="348">
        <f>Energy!U45/Energy!AW45</f>
        <v>0.25212355534807418</v>
      </c>
      <c r="V45" s="348">
        <f>Energy!V45/Energy!$AW45</f>
        <v>0.18133276175969085</v>
      </c>
      <c r="W45" s="348">
        <f>Energy!W45/Energy!AW45</f>
        <v>0.16413220210734022</v>
      </c>
      <c r="X45" s="348">
        <f>Energy!X45/Energy!AW45</f>
        <v>0.13099069614714193</v>
      </c>
      <c r="Y45" s="348">
        <f>Energy!Y45/Energy!AW45</f>
        <v>0.25063713600194898</v>
      </c>
      <c r="Z45" s="348">
        <f>Energy!Z45/Energy!AW45</f>
        <v>0.17906332597215363</v>
      </c>
      <c r="AA45" s="349">
        <f>Energy!AA45/Energy!AW45</f>
        <v>0.23586228953843016</v>
      </c>
      <c r="AB45" s="349">
        <f>Energy!AB45/Energy!AW45</f>
        <v>0.22440361432945044</v>
      </c>
      <c r="AC45" s="350">
        <f>Energy!AC45/Energy!AW45</f>
        <v>0.27386998637865484</v>
      </c>
      <c r="AD45" s="350">
        <f>Energy!AD45/Energy!AW45</f>
        <v>0.23313749768068018</v>
      </c>
      <c r="AE45" s="350">
        <f>Energy!AE45/Energy!AW45</f>
        <v>0.180952783411155</v>
      </c>
      <c r="AF45" s="351">
        <f>Energy!AF45/Energy!AW45</f>
        <v>0.368825623304323</v>
      </c>
      <c r="AG45" s="351">
        <f>Energy!AG45/Energy!AW45</f>
        <v>0.39475415540825004</v>
      </c>
      <c r="AH45" s="351">
        <f>Energy!AH45/Energy!AW45</f>
        <v>0.40957709475264642</v>
      </c>
      <c r="AI45" s="352">
        <f>Energy!AI45/Energy!AW45</f>
        <v>0.20836827683385406</v>
      </c>
      <c r="AJ45" s="352">
        <f>Energy!AJ45/Energy!$AW45</f>
        <v>0.19921026296954986</v>
      </c>
      <c r="AK45" s="352">
        <f>Energy!AK45/Energy!AW45</f>
        <v>0.18258363905635078</v>
      </c>
      <c r="AL45" s="352">
        <f>Energy!AL45/Energy!AW45</f>
        <v>0.18211855295562515</v>
      </c>
      <c r="AM45" s="352">
        <f>Energy!AM45/Energy!AW45</f>
        <v>0.2350462734395308</v>
      </c>
      <c r="AN45" s="352">
        <f>Energy!AN45/Energy!AW45</f>
        <v>0.20605934044904578</v>
      </c>
      <c r="AO45" s="352">
        <f>Energy!AO45/Energy!AW45</f>
        <v>0.20105595860527214</v>
      </c>
      <c r="AP45" s="352">
        <f>Energy!AP45/Energy!AW45</f>
        <v>0.18113795990639281</v>
      </c>
      <c r="AQ45" s="352">
        <f>Energy!AQ45/Energy!AW45</f>
        <v>0.22559635461022917</v>
      </c>
      <c r="AR45" s="352">
        <f>Energy!AR45/Energy!AW45</f>
        <v>0.19357804513171864</v>
      </c>
      <c r="AS45" s="352">
        <f>Energy!AS45/Energy!$AW45</f>
        <v>0.19169973637048227</v>
      </c>
      <c r="AT45" s="352">
        <f>Energy!AT45/Energy!AW45</f>
        <v>0.19155257248328714</v>
      </c>
      <c r="AU45" s="352">
        <f>Energy!AU45/Energy!AW45</f>
        <v>0.19141637972600151</v>
      </c>
    </row>
    <row r="46" spans="1:47">
      <c r="A46" s="14" t="str">
        <f>RunTime!A46</f>
        <v>437.leslie3d</v>
      </c>
      <c r="B46" s="14" t="str">
        <f>RunTime!B46</f>
        <v>NN</v>
      </c>
      <c r="C46" s="15">
        <f>Energy!C46/Energy!AW46</f>
        <v>1.7868077944203973</v>
      </c>
      <c r="D46" s="15">
        <f>Energy!D46/Energy!AW46</f>
        <v>1.7501507284264608</v>
      </c>
      <c r="E46" s="346">
        <f>Energy!E46/Energy!AW46</f>
        <v>0.4932354618950861</v>
      </c>
      <c r="F46" s="347">
        <f>Energy!F46/Energy!AW46</f>
        <v>1.0504577185828758</v>
      </c>
      <c r="G46" s="348">
        <f>Energy!G46/Energy!AW46</f>
        <v>0.27352705654918735</v>
      </c>
      <c r="H46" s="348">
        <f>Energy!H46/Energy!$AW46</f>
        <v>0.18439058571226524</v>
      </c>
      <c r="I46" s="348">
        <f>Energy!I46/Energy!AW46</f>
        <v>0.16395823198998385</v>
      </c>
      <c r="J46" s="348">
        <f>Energy!J46/Energy!AW46</f>
        <v>0.12370959593683389</v>
      </c>
      <c r="K46" s="348">
        <f>Energy!K46/Energy!AW46</f>
        <v>0.28706072072598848</v>
      </c>
      <c r="L46" s="348">
        <f>Energy!L46/Energy!$AW46</f>
        <v>0.18732839561914255</v>
      </c>
      <c r="M46" s="348">
        <f>Energy!M46/Energy!AW46</f>
        <v>0.2493006576575521</v>
      </c>
      <c r="N46" s="348">
        <f>Energy!N46/Energy!$AW46</f>
        <v>0.18167269485462009</v>
      </c>
      <c r="O46" s="348">
        <f>Energy!O46/Energy!AW46</f>
        <v>0.15634124688572862</v>
      </c>
      <c r="P46" s="348">
        <f>Energy!P46/Energy!AW46</f>
        <v>0.12027785105199516</v>
      </c>
      <c r="Q46" s="348">
        <f>Energy!Q46/Energy!AW46</f>
        <v>0.24700301938314617</v>
      </c>
      <c r="R46" s="348">
        <f>Energy!R46/Energy!$AW46</f>
        <v>0.19837539311839467</v>
      </c>
      <c r="S46" s="348">
        <f>Energy!S46/Energy!AW46</f>
        <v>0.18002626844604414</v>
      </c>
      <c r="T46" s="348">
        <f>Energy!T46/Energy!AW46</f>
        <v>0.12057613160844541</v>
      </c>
      <c r="U46" s="348">
        <f>Energy!U46/Energy!AW46</f>
        <v>0.24348239046787323</v>
      </c>
      <c r="V46" s="348">
        <f>Energy!V46/Energy!$AW46</f>
        <v>0.17356141237774517</v>
      </c>
      <c r="W46" s="348">
        <f>Energy!W46/Energy!AW46</f>
        <v>0.15300778232038101</v>
      </c>
      <c r="X46" s="348">
        <f>Energy!X46/Energy!AW46</f>
        <v>0.11598143405357265</v>
      </c>
      <c r="Y46" s="348">
        <f>Energy!Y46/Energy!AW46</f>
        <v>0.24512316638020498</v>
      </c>
      <c r="Z46" s="348">
        <f>Energy!Z46/Energy!AW46</f>
        <v>0.17228591587359407</v>
      </c>
      <c r="AA46" s="349">
        <f>Energy!AA46/Energy!AW46</f>
        <v>0.23888457977524924</v>
      </c>
      <c r="AB46" s="349">
        <f>Energy!AB46/Energy!AW46</f>
        <v>0.22577022191078344</v>
      </c>
      <c r="AC46" s="350">
        <f>Energy!AC46/Energy!AW46</f>
        <v>0.32831990331657507</v>
      </c>
      <c r="AD46" s="350">
        <f>Energy!AD46/Energy!AW46</f>
        <v>0.25496040451463037</v>
      </c>
      <c r="AE46" s="350">
        <f>Energy!AE46/Energy!AW46</f>
        <v>0.18314847238400819</v>
      </c>
      <c r="AF46" s="351">
        <f>Energy!AF46/Energy!AW46</f>
        <v>0.36827842667506727</v>
      </c>
      <c r="AG46" s="351">
        <f>Energy!AG46/Energy!AW46</f>
        <v>0.39563451294750407</v>
      </c>
      <c r="AH46" s="351">
        <f>Energy!AH46/Energy!AW46</f>
        <v>0.38486828619822888</v>
      </c>
      <c r="AI46" s="352">
        <f>Energy!AI46/Energy!AW46</f>
        <v>0.194575862677901</v>
      </c>
      <c r="AJ46" s="352">
        <f>Energy!AJ46/Energy!$AW46</f>
        <v>0.182925128568798</v>
      </c>
      <c r="AK46" s="352">
        <f>Energy!AK46/Energy!AW46</f>
        <v>0.16039572552527132</v>
      </c>
      <c r="AL46" s="352">
        <f>Energy!AL46/Energy!AW46</f>
        <v>0.15629625086895449</v>
      </c>
      <c r="AM46" s="352">
        <f>Energy!AM46/Energy!AW46</f>
        <v>0.18657541275306</v>
      </c>
      <c r="AN46" s="352">
        <f>Energy!AN46/Energy!AW46</f>
        <v>0.19246945759614592</v>
      </c>
      <c r="AO46" s="352">
        <f>Energy!AO46/Energy!AW46</f>
        <v>0.18438129484539736</v>
      </c>
      <c r="AP46" s="352">
        <f>Energy!AP46/Energy!AW46</f>
        <v>0.15606220053514672</v>
      </c>
      <c r="AQ46" s="352">
        <f>Energy!AQ46/Energy!AW46</f>
        <v>0.18687032014407315</v>
      </c>
      <c r="AR46" s="352">
        <f>Energy!AR46/Energy!AW46</f>
        <v>0.17920877626201651</v>
      </c>
      <c r="AS46" s="352">
        <f>Energy!AS46/Energy!$AW46</f>
        <v>0.17606017224911694</v>
      </c>
      <c r="AT46" s="352">
        <f>Energy!AT46/Energy!AW46</f>
        <v>0.17990555024824126</v>
      </c>
      <c r="AU46" s="352">
        <f>Energy!AU46/Energy!AW46</f>
        <v>0.17527253225090708</v>
      </c>
    </row>
    <row r="47" spans="1:47">
      <c r="A47" s="14" t="str">
        <f>RunTime!A47</f>
        <v>444.namd</v>
      </c>
      <c r="B47" s="14" t="str">
        <f>RunTime!B47</f>
        <v>NN</v>
      </c>
      <c r="C47" s="15">
        <f>Energy!C47/Energy!AW47</f>
        <v>1.8401504532155641</v>
      </c>
      <c r="D47" s="15">
        <f>Energy!D47/Energy!AW47</f>
        <v>1.8204699438669105</v>
      </c>
      <c r="E47" s="346">
        <f>Energy!E47/Energy!AW47</f>
        <v>0.54691529156876262</v>
      </c>
      <c r="F47" s="347">
        <f>Energy!F47/Energy!AW47</f>
        <v>1.0691302298712926</v>
      </c>
      <c r="G47" s="348">
        <f>Energy!G47/Energy!AW47</f>
        <v>0.47538838820632379</v>
      </c>
      <c r="H47" s="348">
        <f>Energy!H47/Energy!$AW47</f>
        <v>0.35122238316570681</v>
      </c>
      <c r="I47" s="348">
        <f>Energy!I47/Energy!AW47</f>
        <v>0.3293620321422146</v>
      </c>
      <c r="J47" s="348">
        <f>Energy!J47/Energy!AW47</f>
        <v>0.26436618175624843</v>
      </c>
      <c r="K47" s="348">
        <f>Energy!K47/Energy!AW47</f>
        <v>0.57281701299982635</v>
      </c>
      <c r="L47" s="348">
        <f>Energy!L47/Energy!$AW47</f>
        <v>0.36689910150766264</v>
      </c>
      <c r="M47" s="348">
        <f>Energy!M47/Energy!AW47</f>
        <v>0.4631232462962066</v>
      </c>
      <c r="N47" s="348">
        <f>Energy!N47/Energy!$AW47</f>
        <v>0.38144963541078653</v>
      </c>
      <c r="O47" s="348">
        <f>Energy!O47/Energy!AW47</f>
        <v>0.32799120719115127</v>
      </c>
      <c r="P47" s="348">
        <f>Energy!P47/Energy!AW47</f>
        <v>0.25369509539968121</v>
      </c>
      <c r="Q47" s="348">
        <f>Energy!Q47/Energy!AW47</f>
        <v>0.46070007380396988</v>
      </c>
      <c r="R47" s="348">
        <f>Energy!R47/Energy!$AW47</f>
        <v>0.38227799427776504</v>
      </c>
      <c r="S47" s="348">
        <f>Energy!S47/Energy!AW47</f>
        <v>0.35823876699958745</v>
      </c>
      <c r="T47" s="348">
        <f>Energy!T47/Energy!AW47</f>
        <v>0.25865615816508569</v>
      </c>
      <c r="U47" s="348">
        <f>Energy!U47/Energy!AW47</f>
        <v>0.45336265768558914</v>
      </c>
      <c r="V47" s="348">
        <f>Energy!V47/Energy!$AW47</f>
        <v>0.34010875356397846</v>
      </c>
      <c r="W47" s="348">
        <f>Energy!W47/Energy!AW47</f>
        <v>0.30608456207965395</v>
      </c>
      <c r="X47" s="348">
        <f>Energy!X47/Energy!AW47</f>
        <v>0.2473474029678592</v>
      </c>
      <c r="Y47" s="348">
        <f>Energy!Y47/Energy!AW47</f>
        <v>0.45318545600750315</v>
      </c>
      <c r="Z47" s="348">
        <f>Energy!Z47/Energy!AW47</f>
        <v>0.33875029391113848</v>
      </c>
      <c r="AA47" s="349">
        <f>Energy!AA47/Energy!AW47</f>
        <v>0.22183423778072831</v>
      </c>
      <c r="AB47" s="349">
        <f>Energy!AB47/Energy!AW47</f>
        <v>0.2104139983987634</v>
      </c>
      <c r="AC47" s="350">
        <f>Energy!AC47/Energy!AW47</f>
        <v>0.33586138513847003</v>
      </c>
      <c r="AD47" s="350">
        <f>Energy!AD47/Energy!AW47</f>
        <v>0.29680328186699861</v>
      </c>
      <c r="AE47" s="350">
        <f>Energy!AE47/Energy!AW47</f>
        <v>0.25230070210367761</v>
      </c>
      <c r="AF47" s="351">
        <f>Energy!AF47/Energy!AW47</f>
        <v>0.3286622563589196</v>
      </c>
      <c r="AG47" s="351">
        <f>Energy!AG47/Energy!AW47</f>
        <v>0.34838588461882514</v>
      </c>
      <c r="AH47" s="351">
        <f>Energy!AH47/Energy!AW47</f>
        <v>0.34176904074439163</v>
      </c>
      <c r="AI47" s="352">
        <f>Energy!AI47/Energy!AW47</f>
        <v>0.2958268968991149</v>
      </c>
      <c r="AJ47" s="352">
        <f>Energy!AJ47/Energy!$AW47</f>
        <v>0.28918127077818351</v>
      </c>
      <c r="AK47" s="352">
        <f>Energy!AK47/Energy!AW47</f>
        <v>0.28145445174237071</v>
      </c>
      <c r="AL47" s="352">
        <f>Energy!AL47/Energy!AW47</f>
        <v>0.28606443528567582</v>
      </c>
      <c r="AM47" s="352">
        <f>Energy!AM47/Energy!AW47</f>
        <v>0.39110830900112453</v>
      </c>
      <c r="AN47" s="352">
        <f>Energy!AN47/Energy!AW47</f>
        <v>0.29353119432300939</v>
      </c>
      <c r="AO47" s="352">
        <f>Energy!AO47/Energy!AW47</f>
        <v>0.28903949645500743</v>
      </c>
      <c r="AP47" s="352">
        <f>Energy!AP47/Energy!AW47</f>
        <v>0.28402916620581448</v>
      </c>
      <c r="AQ47" s="352">
        <f>Energy!AQ47/Energy!AW47</f>
        <v>0.39325181062844877</v>
      </c>
      <c r="AR47" s="352">
        <f>Energy!AR47/Energy!AW47</f>
        <v>0.278625123943471</v>
      </c>
      <c r="AS47" s="352">
        <f>Energy!AS47/Energy!$AW47</f>
        <v>0.27999669303676045</v>
      </c>
      <c r="AT47" s="352">
        <f>Energy!AT47/Energy!AW47</f>
        <v>0.27693977609749781</v>
      </c>
      <c r="AU47" s="352">
        <f>Energy!AU47/Energy!AW47</f>
        <v>0.28049863955675997</v>
      </c>
    </row>
    <row r="48" spans="1:47">
      <c r="A48" s="14" t="str">
        <f>RunTime!A48</f>
        <v>447.dealII</v>
      </c>
      <c r="B48" s="14" t="str">
        <f>RunTime!B48</f>
        <v>NN</v>
      </c>
      <c r="C48" s="15">
        <f>Energy!C48/Energy!AW48</f>
        <v>2.0031581235253064</v>
      </c>
      <c r="D48" s="15">
        <f>Energy!D48/Energy!AW48</f>
        <v>1.9877890308106287</v>
      </c>
      <c r="E48" s="346">
        <f>Energy!E48/Energy!AW48</f>
        <v>0.56309311456150624</v>
      </c>
      <c r="F48" s="347">
        <f>Energy!F48/Energy!AW48</f>
        <v>1.1327150608217764</v>
      </c>
      <c r="G48" s="348">
        <f>Energy!G48/Energy!AW48</f>
        <v>0.52627055712815685</v>
      </c>
      <c r="H48" s="348">
        <f>Energy!H48/Energy!$AW48</f>
        <v>0.36987884886639166</v>
      </c>
      <c r="I48" s="348">
        <f>Energy!I48/Energy!AW48</f>
        <v>0.34346321884263892</v>
      </c>
      <c r="J48" s="348">
        <f>Energy!J48/Energy!AW48</f>
        <v>0.27823449415309098</v>
      </c>
      <c r="K48" s="348">
        <f>Energy!K48/Energy!AW48</f>
        <v>0.60124875219780394</v>
      </c>
      <c r="L48" s="348">
        <f>Energy!L48/Energy!$AW48</f>
        <v>0.37977534609965335</v>
      </c>
      <c r="M48" s="348">
        <f>Energy!M48/Energy!AW48</f>
        <v>0.48315330835691322</v>
      </c>
      <c r="N48" s="348">
        <f>Energy!N48/Energy!$AW48</f>
        <v>0.39253161374608747</v>
      </c>
      <c r="O48" s="348">
        <f>Energy!O48/Energy!AW48</f>
        <v>0.35306851550010049</v>
      </c>
      <c r="P48" s="348">
        <f>Energy!P48/Energy!AW48</f>
        <v>0.26311137786518568</v>
      </c>
      <c r="Q48" s="348">
        <f>Energy!Q48/Energy!AW48</f>
        <v>0.48426856172184429</v>
      </c>
      <c r="R48" s="348">
        <f>Energy!R48/Energy!$AW48</f>
        <v>0.39365575311129936</v>
      </c>
      <c r="S48" s="348">
        <f>Energy!S48/Energy!AW48</f>
        <v>0.37511337337325934</v>
      </c>
      <c r="T48" s="348">
        <f>Energy!T48/Energy!AW48</f>
        <v>0.26931537946149026</v>
      </c>
      <c r="U48" s="348">
        <f>Energy!U48/Energy!AW48</f>
        <v>0.47678811057497517</v>
      </c>
      <c r="V48" s="348">
        <f>Energy!V48/Energy!$AW48</f>
        <v>0.35548726135633896</v>
      </c>
      <c r="W48" s="348">
        <f>Energy!W48/Energy!AW48</f>
        <v>0.32095764717402281</v>
      </c>
      <c r="X48" s="348">
        <f>Energy!X48/Energy!AW48</f>
        <v>0.25946111101703728</v>
      </c>
      <c r="Y48" s="348">
        <f>Energy!Y48/Energy!AW48</f>
        <v>0.47563273912344894</v>
      </c>
      <c r="Z48" s="348">
        <f>Energy!Z48/Energy!AW48</f>
        <v>0.35441147801158301</v>
      </c>
      <c r="AA48" s="349">
        <f>Energy!AA48/Energy!AW48</f>
        <v>0.21052249243519625</v>
      </c>
      <c r="AB48" s="349">
        <f>Energy!AB48/Energy!AW48</f>
        <v>0.20003864609690306</v>
      </c>
      <c r="AC48" s="350">
        <f>Energy!AC48/Energy!AW48</f>
        <v>0.35814270190357311</v>
      </c>
      <c r="AD48" s="350">
        <f>Energy!AD48/Energy!AW48</f>
        <v>0.30924060789834235</v>
      </c>
      <c r="AE48" s="350">
        <f>Energy!AE48/Energy!AW48</f>
        <v>0.25843369779742997</v>
      </c>
      <c r="AF48" s="351">
        <f>Energy!AF48/Energy!AW48</f>
        <v>0.31606916137312019</v>
      </c>
      <c r="AG48" s="351">
        <f>Energy!AG48/Energy!AW48</f>
        <v>0.33743068838403106</v>
      </c>
      <c r="AH48" s="351">
        <f>Energy!AH48/Energy!AW48</f>
        <v>0.33076255894150147</v>
      </c>
      <c r="AI48" s="352">
        <f>Energy!AI48/Energy!AW48</f>
        <v>0.33188113788171691</v>
      </c>
      <c r="AJ48" s="352">
        <f>Energy!AJ48/Energy!$AW48</f>
        <v>0.32314426227359239</v>
      </c>
      <c r="AK48" s="352">
        <f>Energy!AK48/Energy!AW48</f>
        <v>0.31132321303556448</v>
      </c>
      <c r="AL48" s="352">
        <f>Energy!AL48/Energy!AW48</f>
        <v>0.31638585144792725</v>
      </c>
      <c r="AM48" s="352">
        <f>Energy!AM48/Energy!AW48</f>
        <v>0.42748223466898394</v>
      </c>
      <c r="AN48" s="352">
        <f>Energy!AN48/Energy!AW48</f>
        <v>0.32931601673586192</v>
      </c>
      <c r="AO48" s="352">
        <f>Energy!AO48/Energy!AW48</f>
        <v>0.32313414426218984</v>
      </c>
      <c r="AP48" s="352">
        <f>Energy!AP48/Energy!AW48</f>
        <v>0.31303142750212476</v>
      </c>
      <c r="AQ48" s="352">
        <f>Energy!AQ48/Energy!AW48</f>
        <v>0.42904081713054559</v>
      </c>
      <c r="AR48" s="352">
        <f>Energy!AR48/Energy!AW48</f>
        <v>0.3129103188296376</v>
      </c>
      <c r="AS48" s="352">
        <f>Energy!AS48/Energy!$AW48</f>
        <v>0.31289815314796127</v>
      </c>
      <c r="AT48" s="352">
        <f>Energy!AT48/Energy!AW48</f>
        <v>0.30952015815523776</v>
      </c>
      <c r="AU48" s="352">
        <f>Energy!AU48/Energy!AW48</f>
        <v>0.31328131847536789</v>
      </c>
    </row>
    <row r="49" spans="1:47">
      <c r="A49" s="14" t="str">
        <f>RunTime!A49</f>
        <v>450.soplex</v>
      </c>
      <c r="B49" s="14" t="str">
        <f>RunTime!B49</f>
        <v>NN</v>
      </c>
      <c r="C49" s="15">
        <f>Energy!C49/Energy!AW49</f>
        <v>2.2779394567775908</v>
      </c>
      <c r="D49" s="15">
        <f>Energy!D49/Energy!AW49</f>
        <v>2.2239339496758168</v>
      </c>
      <c r="E49" s="346">
        <f>Energy!E49/Energy!AW49</f>
        <v>0.62737136093317702</v>
      </c>
      <c r="F49" s="347">
        <f>Energy!F49/Energy!AW49</f>
        <v>1.3924972276676066</v>
      </c>
      <c r="G49" s="348">
        <f>Energy!G49/Energy!AW49</f>
        <v>0.38426865075894884</v>
      </c>
      <c r="H49" s="348">
        <f>Energy!H49/Energy!$AW49</f>
        <v>0.25600676879492862</v>
      </c>
      <c r="I49" s="348">
        <f>Energy!I49/Energy!AW49</f>
        <v>0.22260180835677965</v>
      </c>
      <c r="J49" s="348">
        <f>Energy!J49/Energy!AW49</f>
        <v>0.17077027457856109</v>
      </c>
      <c r="K49" s="348">
        <f>Energy!K49/Energy!AW49</f>
        <v>0.37208824673082247</v>
      </c>
      <c r="L49" s="348">
        <f>Energy!L49/Energy!$AW49</f>
        <v>0.25271670748180691</v>
      </c>
      <c r="M49" s="348">
        <f>Energy!M49/Energy!AW49</f>
        <v>0.33261331567133801</v>
      </c>
      <c r="N49" s="348">
        <f>Energy!N49/Energy!$AW49</f>
        <v>0.24774337608687988</v>
      </c>
      <c r="O49" s="348">
        <f>Energy!O49/Energy!AW49</f>
        <v>0.20470402084632522</v>
      </c>
      <c r="P49" s="348">
        <f>Energy!P49/Energy!AW49</f>
        <v>0.16636801078744548</v>
      </c>
      <c r="Q49" s="348">
        <f>Energy!Q49/Energy!AW49</f>
        <v>0.33129061188924197</v>
      </c>
      <c r="R49" s="348">
        <f>Energy!R49/Energy!$AW49</f>
        <v>0.25360432255906989</v>
      </c>
      <c r="S49" s="348">
        <f>Energy!S49/Energy!AW49</f>
        <v>0.24234392144818329</v>
      </c>
      <c r="T49" s="348">
        <f>Energy!T49/Energy!AW49</f>
        <v>0.16680325551550765</v>
      </c>
      <c r="U49" s="348">
        <f>Energy!U49/Energy!AW49</f>
        <v>0.32852643090770545</v>
      </c>
      <c r="V49" s="348">
        <f>Energy!V49/Energy!$AW49</f>
        <v>0.22789550494928137</v>
      </c>
      <c r="W49" s="348">
        <f>Energy!W49/Energy!AW49</f>
        <v>0.20325849072244492</v>
      </c>
      <c r="X49" s="348">
        <f>Energy!X49/Energy!AW49</f>
        <v>0.16075838344859167</v>
      </c>
      <c r="Y49" s="348">
        <f>Energy!Y49/Energy!AW49</f>
        <v>0.32331592797634062</v>
      </c>
      <c r="Z49" s="348">
        <f>Energy!Z49/Energy!AW49</f>
        <v>0.22638647342435778</v>
      </c>
      <c r="AA49" s="349">
        <f>Energy!AA49/Energy!AW49</f>
        <v>0.19657400743323639</v>
      </c>
      <c r="AB49" s="349">
        <f>Energy!AB49/Energy!AW49</f>
        <v>0.18549120862876681</v>
      </c>
      <c r="AC49" s="350">
        <f>Energy!AC49/Energy!AW49</f>
        <v>0.43379462006098263</v>
      </c>
      <c r="AD49" s="350">
        <f>Energy!AD49/Energy!AW49</f>
        <v>0.34180594625281946</v>
      </c>
      <c r="AE49" s="350">
        <f>Energy!AE49/Energy!AW49</f>
        <v>0.26510654773288905</v>
      </c>
      <c r="AF49" s="351">
        <f>Energy!AF49/Energy!AW49</f>
        <v>0.29745642008232648</v>
      </c>
      <c r="AG49" s="351">
        <f>Energy!AG49/Energy!AW49</f>
        <v>0.31870495896516132</v>
      </c>
      <c r="AH49" s="351">
        <f>Energy!AH49/Energy!AW49</f>
        <v>0.31190908338219775</v>
      </c>
      <c r="AI49" s="352">
        <f>Energy!AI49/Energy!AW49</f>
        <v>0.29100772515605611</v>
      </c>
      <c r="AJ49" s="352">
        <f>Energy!AJ49/Energy!$AW49</f>
        <v>0.27670919314346487</v>
      </c>
      <c r="AK49" s="352">
        <f>Energy!AK49/Energy!AW49</f>
        <v>0.25050161845550989</v>
      </c>
      <c r="AL49" s="352">
        <f>Energy!AL49/Energy!AW49</f>
        <v>0.24921706651257666</v>
      </c>
      <c r="AM49" s="352">
        <f>Energy!AM49/Energy!AW49</f>
        <v>0.30465995755954522</v>
      </c>
      <c r="AN49" s="352">
        <f>Energy!AN49/Energy!AW49</f>
        <v>0.28788134999384912</v>
      </c>
      <c r="AO49" s="352">
        <f>Energy!AO49/Energy!AW49</f>
        <v>0.27835706189537918</v>
      </c>
      <c r="AP49" s="352">
        <f>Energy!AP49/Energy!AW49</f>
        <v>0.24687182539361277</v>
      </c>
      <c r="AQ49" s="352">
        <f>Energy!AQ49/Energy!AW49</f>
        <v>0.30260793050411272</v>
      </c>
      <c r="AR49" s="352">
        <f>Energy!AR49/Energy!AW49</f>
        <v>0.26905350708924353</v>
      </c>
      <c r="AS49" s="352">
        <f>Energy!AS49/Energy!$AW49</f>
        <v>0.26418491786833531</v>
      </c>
      <c r="AT49" s="352">
        <f>Energy!AT49/Energy!AW49</f>
        <v>0.26639453090608078</v>
      </c>
      <c r="AU49" s="352">
        <f>Energy!AU49/Energy!AW49</f>
        <v>0.26355929879113943</v>
      </c>
    </row>
    <row r="50" spans="1:47">
      <c r="A50" s="14" t="str">
        <f>RunTime!A50</f>
        <v>453.povray</v>
      </c>
      <c r="B50" s="14" t="str">
        <f>RunTime!B50</f>
        <v>NN</v>
      </c>
      <c r="C50" s="15">
        <f>Energy!C50/Energy!AW50</f>
        <v>2.1843970159609345</v>
      </c>
      <c r="D50" s="15">
        <f>Energy!D50/Energy!AW50</f>
        <v>2.1695194948014329</v>
      </c>
      <c r="E50" s="346">
        <f>Energy!E50/Energy!AW50</f>
        <v>0.54537209710612466</v>
      </c>
      <c r="F50" s="347">
        <f>Energy!F50/Energy!AW50</f>
        <v>1.1462748778679954</v>
      </c>
      <c r="G50" s="348">
        <f>Energy!G50/Energy!AW50</f>
        <v>0.46975180201324562</v>
      </c>
      <c r="H50" s="348">
        <f>Energy!H50/Energy!$AW50</f>
        <v>0.3496296472668719</v>
      </c>
      <c r="I50" s="348">
        <f>Energy!I50/Energy!AW50</f>
        <v>0.32554436826088423</v>
      </c>
      <c r="J50" s="348">
        <f>Energy!J50/Energy!AW50</f>
        <v>0.25373979840903182</v>
      </c>
      <c r="K50" s="348">
        <f>Energy!K50/Energy!AW50</f>
        <v>0.48836474697321586</v>
      </c>
      <c r="L50" s="348">
        <f>Energy!L50/Energy!$AW50</f>
        <v>0.34288513317368363</v>
      </c>
      <c r="M50" s="348">
        <f>Energy!M50/Energy!AW50</f>
        <v>0.42353581855447253</v>
      </c>
      <c r="N50" s="348">
        <f>Energy!N50/Energy!$AW50</f>
        <v>0.35020783016763501</v>
      </c>
      <c r="O50" s="348">
        <f>Energy!O50/Energy!AW50</f>
        <v>0.3005225852566823</v>
      </c>
      <c r="P50" s="348">
        <f>Energy!P50/Energy!AW50</f>
        <v>0.23740622228333685</v>
      </c>
      <c r="Q50" s="348">
        <f>Energy!Q50/Energy!AW50</f>
        <v>0.42210145035759167</v>
      </c>
      <c r="R50" s="348">
        <f>Energy!R50/Energy!$AW50</f>
        <v>0.34920758453154122</v>
      </c>
      <c r="S50" s="348">
        <f>Energy!S50/Energy!AW50</f>
        <v>0.33585458331071544</v>
      </c>
      <c r="T50" s="348">
        <f>Energy!T50/Energy!AW50</f>
        <v>0.24481902624312166</v>
      </c>
      <c r="U50" s="348">
        <f>Energy!U50/Energy!AW50</f>
        <v>0.41689884356489793</v>
      </c>
      <c r="V50" s="348">
        <f>Energy!V50/Energy!$AW50</f>
        <v>0.31682241032548064</v>
      </c>
      <c r="W50" s="348">
        <f>Energy!W50/Energy!AW50</f>
        <v>0.28775277733427229</v>
      </c>
      <c r="X50" s="348">
        <f>Energy!X50/Energy!AW50</f>
        <v>0.23486891204184285</v>
      </c>
      <c r="Y50" s="348">
        <f>Energy!Y50/Energy!AW50</f>
        <v>0.41373662617419449</v>
      </c>
      <c r="Z50" s="348">
        <f>Energy!Z50/Energy!AW50</f>
        <v>0.31445571303097203</v>
      </c>
      <c r="AA50" s="349">
        <f>Energy!AA50/Energy!AW50</f>
        <v>0.21373622899324168</v>
      </c>
      <c r="AB50" s="349">
        <f>Energy!AB50/Energy!AW50</f>
        <v>0.20409617044154091</v>
      </c>
      <c r="AC50" s="350">
        <f>Energy!AC50/Energy!AW50</f>
        <v>0.32373950043000377</v>
      </c>
      <c r="AD50" s="350">
        <f>Energy!AD50/Energy!AW50</f>
        <v>0.29058157553993341</v>
      </c>
      <c r="AE50" s="350">
        <f>Energy!AE50/Energy!AW50</f>
        <v>0.24950722682705939</v>
      </c>
      <c r="AF50" s="351">
        <f>Energy!AF50/Energy!AW50</f>
        <v>0.32187668307465833</v>
      </c>
      <c r="AG50" s="351">
        <f>Energy!AG50/Energy!AW50</f>
        <v>0.34051111979636639</v>
      </c>
      <c r="AH50" s="351">
        <f>Energy!AH50/Energy!AW50</f>
        <v>0.33684530171892257</v>
      </c>
      <c r="AI50" s="352">
        <f>Energy!AI50/Energy!AW50</f>
        <v>0.27727024988024268</v>
      </c>
      <c r="AJ50" s="352">
        <f>Energy!AJ50/Energy!$AW50</f>
        <v>0.27194587061948605</v>
      </c>
      <c r="AK50" s="352">
        <f>Energy!AK50/Energy!AW50</f>
        <v>0.26840761372372285</v>
      </c>
      <c r="AL50" s="352">
        <f>Energy!AL50/Energy!AW50</f>
        <v>0.27369364258211548</v>
      </c>
      <c r="AM50" s="352">
        <f>Energy!AM50/Energy!AW50</f>
        <v>0.37670818444235332</v>
      </c>
      <c r="AN50" s="352">
        <f>Energy!AN50/Energy!AW50</f>
        <v>0.27421273785969341</v>
      </c>
      <c r="AO50" s="352">
        <f>Energy!AO50/Energy!AW50</f>
        <v>0.27205974771858482</v>
      </c>
      <c r="AP50" s="352">
        <f>Energy!AP50/Energy!AW50</f>
        <v>0.27068788961881068</v>
      </c>
      <c r="AQ50" s="352">
        <f>Energy!AQ50/Energy!AW50</f>
        <v>0.3788953129801727</v>
      </c>
      <c r="AR50" s="352">
        <f>Energy!AR50/Energy!AW50</f>
        <v>0.26276871093121895</v>
      </c>
      <c r="AS50" s="352">
        <f>Energy!AS50/Energy!$AW50</f>
        <v>0.26353174593297962</v>
      </c>
      <c r="AT50" s="352">
        <f>Energy!AT50/Energy!AW50</f>
        <v>0.26028482632658395</v>
      </c>
      <c r="AU50" s="352">
        <f>Energy!AU50/Energy!AW50</f>
        <v>0.26388092707815491</v>
      </c>
    </row>
    <row r="51" spans="1:47">
      <c r="A51" s="14" t="str">
        <f>RunTime!A51</f>
        <v>454.calculix</v>
      </c>
      <c r="B51" s="14" t="str">
        <f>RunTime!B51</f>
        <v>NN</v>
      </c>
      <c r="C51" s="15">
        <f>Energy!C51/Energy!AW51</f>
        <v>1.7562958233226642</v>
      </c>
      <c r="D51" s="15">
        <f>Energy!D51/Energy!AW51</f>
        <v>1.73441666264797</v>
      </c>
      <c r="E51" s="346">
        <f>Energy!E51/Energy!AW51</f>
        <v>0.5027100913826924</v>
      </c>
      <c r="F51" s="347">
        <f>Energy!F51/Energy!AW51</f>
        <v>0.96314160523394865</v>
      </c>
      <c r="G51" s="348">
        <f>Energy!G51/Energy!AW51</f>
        <v>0.41952593139348349</v>
      </c>
      <c r="H51" s="348">
        <f>Energy!H51/Energy!$AW51</f>
        <v>0.30672640371484555</v>
      </c>
      <c r="I51" s="348">
        <f>Energy!I51/Energy!AW51</f>
        <v>0.28019770302805252</v>
      </c>
      <c r="J51" s="348">
        <f>Energy!J51/Energy!AW51</f>
        <v>0.22191523500092331</v>
      </c>
      <c r="K51" s="348">
        <f>Energy!K51/Energy!AW51</f>
        <v>0.47067139897456417</v>
      </c>
      <c r="L51" s="348">
        <f>Energy!L51/Energy!$AW51</f>
        <v>0.30511938856129012</v>
      </c>
      <c r="M51" s="348">
        <f>Energy!M51/Energy!AW51</f>
        <v>0.3853276539739825</v>
      </c>
      <c r="N51" s="348">
        <f>Energy!N51/Energy!$AW51</f>
        <v>0.31262965786752311</v>
      </c>
      <c r="O51" s="348">
        <f>Energy!O51/Energy!AW51</f>
        <v>0.26050056147364559</v>
      </c>
      <c r="P51" s="348">
        <f>Energy!P51/Energy!AW51</f>
        <v>0.21833757635839657</v>
      </c>
      <c r="Q51" s="348">
        <f>Energy!Q51/Energy!AW51</f>
        <v>0.38305992992182691</v>
      </c>
      <c r="R51" s="348">
        <f>Energy!R51/Energy!$AW51</f>
        <v>0.32269101438317366</v>
      </c>
      <c r="S51" s="348">
        <f>Energy!S51/Energy!AW51</f>
        <v>0.29901431609795398</v>
      </c>
      <c r="T51" s="348">
        <f>Energy!T51/Energy!AW51</f>
        <v>0.21786583085887895</v>
      </c>
      <c r="U51" s="348">
        <f>Energy!U51/Energy!AW51</f>
        <v>0.3791757527796954</v>
      </c>
      <c r="V51" s="348">
        <f>Energy!V51/Energy!$AW51</f>
        <v>0.29357884438370818</v>
      </c>
      <c r="W51" s="348">
        <f>Energy!W51/Energy!AW51</f>
        <v>0.26291085444147594</v>
      </c>
      <c r="X51" s="348">
        <f>Energy!X51/Energy!AW51</f>
        <v>0.20962794610285351</v>
      </c>
      <c r="Y51" s="348">
        <f>Energy!Y51/Energy!AW51</f>
        <v>0.37815424243991524</v>
      </c>
      <c r="Z51" s="348">
        <f>Energy!Z51/Energy!AW51</f>
        <v>0.29142119138521438</v>
      </c>
      <c r="AA51" s="349">
        <f>Energy!AA51/Energy!AW51</f>
        <v>0.23540911191334576</v>
      </c>
      <c r="AB51" s="349">
        <f>Energy!AB51/Energy!AW51</f>
        <v>0.22366134038028809</v>
      </c>
      <c r="AC51" s="350">
        <f>Energy!AC51/Energy!AW51</f>
        <v>0.31197108482405816</v>
      </c>
      <c r="AD51" s="350">
        <f>Energy!AD51/Energy!AW51</f>
        <v>0.27334988058828819</v>
      </c>
      <c r="AE51" s="350">
        <f>Energy!AE51/Energy!AW51</f>
        <v>0.22872928222691824</v>
      </c>
      <c r="AF51" s="351">
        <f>Energy!AF51/Energy!AW51</f>
        <v>0.3452616266881004</v>
      </c>
      <c r="AG51" s="351">
        <f>Energy!AG51/Energy!AW51</f>
        <v>0.3675141652012614</v>
      </c>
      <c r="AH51" s="351">
        <f>Energy!AH51/Energy!AW51</f>
        <v>0.3638250826580921</v>
      </c>
      <c r="AI51" s="352">
        <f>Energy!AI51/Energy!AW51</f>
        <v>0.25212156631382815</v>
      </c>
      <c r="AJ51" s="352">
        <f>Energy!AJ51/Energy!$AW51</f>
        <v>0.244910303785354</v>
      </c>
      <c r="AK51" s="352">
        <f>Energy!AK51/Energy!AW51</f>
        <v>0.2337110154818291</v>
      </c>
      <c r="AL51" s="352">
        <f>Energy!AL51/Energy!AW51</f>
        <v>0.23710024293497842</v>
      </c>
      <c r="AM51" s="352">
        <f>Energy!AM51/Energy!AW51</f>
        <v>0.31245746586042455</v>
      </c>
      <c r="AN51" s="352">
        <f>Energy!AN51/Energy!AW51</f>
        <v>0.25132965881941832</v>
      </c>
      <c r="AO51" s="352">
        <f>Energy!AO51/Energy!AW51</f>
        <v>0.24547682655514072</v>
      </c>
      <c r="AP51" s="352">
        <f>Energy!AP51/Energy!AW51</f>
        <v>0.23547988074395976</v>
      </c>
      <c r="AQ51" s="352">
        <f>Energy!AQ51/Energy!AW51</f>
        <v>0.31379118257681077</v>
      </c>
      <c r="AR51" s="352">
        <f>Energy!AR51/Energy!AW51</f>
        <v>0.2402118254964557</v>
      </c>
      <c r="AS51" s="352">
        <f>Energy!AS51/Energy!$AW51</f>
        <v>0.23861486040535071</v>
      </c>
      <c r="AT51" s="352">
        <f>Energy!AT51/Energy!AW51</f>
        <v>0.23729275751273635</v>
      </c>
      <c r="AU51" s="352">
        <f>Energy!AU51/Energy!AW51</f>
        <v>0.23904803277743661</v>
      </c>
    </row>
    <row r="52" spans="1:47">
      <c r="A52" s="14" t="str">
        <f>RunTime!A52</f>
        <v>459.GemsFDTD</v>
      </c>
      <c r="B52" s="14" t="str">
        <f>RunTime!B52</f>
        <v>NN</v>
      </c>
      <c r="C52" s="15">
        <f>Energy!C52/Energy!AW52</f>
        <v>2.0880343736358999</v>
      </c>
      <c r="D52" s="15">
        <f>Energy!D52/Energy!AW52</f>
        <v>2.0334362041006568</v>
      </c>
      <c r="E52" s="346">
        <f>Energy!E52/Energy!AW52</f>
        <v>0.60255298101991983</v>
      </c>
      <c r="F52" s="347">
        <f>Energy!F52/Energy!AW52</f>
        <v>1.283832543795387</v>
      </c>
      <c r="G52" s="348">
        <f>Energy!G52/Energy!AW52</f>
        <v>0.31802697694893689</v>
      </c>
      <c r="H52" s="348">
        <f>Energy!H52/Energy!$AW52</f>
        <v>0.23172160715678031</v>
      </c>
      <c r="I52" s="348">
        <f>Energy!I52/Energy!AW52</f>
        <v>0.18958913888390747</v>
      </c>
      <c r="J52" s="348">
        <f>Energy!J52/Energy!AW52</f>
        <v>0.14280601115294905</v>
      </c>
      <c r="K52" s="348">
        <f>Energy!K52/Energy!AW52</f>
        <v>0.35988059377886783</v>
      </c>
      <c r="L52" s="348">
        <f>Energy!L52/Energy!$AW52</f>
        <v>0.22301704084730781</v>
      </c>
      <c r="M52" s="348">
        <f>Energy!M52/Energy!AW52</f>
        <v>0.29618689285159921</v>
      </c>
      <c r="N52" s="348">
        <f>Energy!N52/Energy!$AW52</f>
        <v>0.21092538437102507</v>
      </c>
      <c r="O52" s="348">
        <f>Energy!O52/Energy!AW52</f>
        <v>0.17278518174673924</v>
      </c>
      <c r="P52" s="348">
        <f>Energy!P52/Energy!AW52</f>
        <v>0.13552011331126276</v>
      </c>
      <c r="Q52" s="348">
        <f>Energy!Q52/Energy!AW52</f>
        <v>0.29805050966295893</v>
      </c>
      <c r="R52" s="348">
        <f>Energy!R52/Energy!$AW52</f>
        <v>0.23162925763049416</v>
      </c>
      <c r="S52" s="348">
        <f>Energy!S52/Energy!AW52</f>
        <v>0.20823117678612826</v>
      </c>
      <c r="T52" s="348">
        <f>Energy!T52/Energy!AW52</f>
        <v>0.13538146472242757</v>
      </c>
      <c r="U52" s="348">
        <f>Energy!U52/Energy!AW52</f>
        <v>0.29355164747950135</v>
      </c>
      <c r="V52" s="348">
        <f>Energy!V52/Energy!$AW52</f>
        <v>0.20099763392411821</v>
      </c>
      <c r="W52" s="348">
        <f>Energy!W52/Energy!AW52</f>
        <v>0.175663742673038</v>
      </c>
      <c r="X52" s="348">
        <f>Energy!X52/Energy!AW52</f>
        <v>0.12964320179633074</v>
      </c>
      <c r="Y52" s="348">
        <f>Energy!Y52/Energy!AW52</f>
        <v>0.29158481341126291</v>
      </c>
      <c r="Z52" s="348">
        <f>Energy!Z52/Energy!AW52</f>
        <v>0.1997522858249175</v>
      </c>
      <c r="AA52" s="349">
        <f>Energy!AA52/Energy!AW52</f>
        <v>0.21224418586172805</v>
      </c>
      <c r="AB52" s="349">
        <f>Energy!AB52/Energy!AW52</f>
        <v>0.20398782614265212</v>
      </c>
      <c r="AC52" s="350">
        <f>Energy!AC52/Energy!AW52</f>
        <v>0.41383798951855005</v>
      </c>
      <c r="AD52" s="350">
        <f>Energy!AD52/Energy!AW52</f>
        <v>0.31373479065748577</v>
      </c>
      <c r="AE52" s="350">
        <f>Energy!AE52/Energy!AW52</f>
        <v>0.219211291235234</v>
      </c>
      <c r="AF52" s="351">
        <f>Energy!AF52/Energy!AW52</f>
        <v>0.32897448862718998</v>
      </c>
      <c r="AG52" s="351">
        <f>Energy!AG52/Energy!AW52</f>
        <v>0.3618058120263582</v>
      </c>
      <c r="AH52" s="351">
        <f>Energy!AH52/Energy!AW52</f>
        <v>0.34536480611095544</v>
      </c>
      <c r="AI52" s="352">
        <f>Energy!AI52/Energy!AW52</f>
        <v>0.24271638188343067</v>
      </c>
      <c r="AJ52" s="352">
        <f>Energy!AJ52/Energy!$AW52</f>
        <v>0.22759278929264126</v>
      </c>
      <c r="AK52" s="352">
        <f>Energy!AK52/Energy!AW52</f>
        <v>0.19470420341290717</v>
      </c>
      <c r="AL52" s="352">
        <f>Energy!AL52/Energy!AW52</f>
        <v>0.18824503496111403</v>
      </c>
      <c r="AM52" s="352">
        <f>Energy!AM52/Energy!AW52</f>
        <v>0.21110486943184201</v>
      </c>
      <c r="AN52" s="352">
        <f>Energy!AN52/Energy!AW52</f>
        <v>0.23945497345094593</v>
      </c>
      <c r="AO52" s="352">
        <f>Energy!AO52/Energy!AW52</f>
        <v>0.22870805093987948</v>
      </c>
      <c r="AP52" s="352">
        <f>Energy!AP52/Energy!AW52</f>
        <v>0.18747871902339402</v>
      </c>
      <c r="AQ52" s="352">
        <f>Energy!AQ52/Energy!AW52</f>
        <v>0.21095858852934848</v>
      </c>
      <c r="AR52" s="352">
        <f>Energy!AR52/Energy!AW52</f>
        <v>0.22208466666149548</v>
      </c>
      <c r="AS52" s="352">
        <f>Energy!AS52/Energy!$AW52</f>
        <v>0.2169676684583314</v>
      </c>
      <c r="AT52" s="352">
        <f>Energy!AT52/Energy!AW52</f>
        <v>0.22228626800312154</v>
      </c>
      <c r="AU52" s="352">
        <f>Energy!AU52/Energy!AW52</f>
        <v>0.21578474711872458</v>
      </c>
    </row>
    <row r="53" spans="1:47">
      <c r="A53" s="14" t="str">
        <f>RunTime!A53</f>
        <v>465.tonto</v>
      </c>
      <c r="B53" s="14" t="str">
        <f>RunTime!B53</f>
        <v>NN</v>
      </c>
      <c r="C53" s="15">
        <f>Energy!C53/Energy!AW53</f>
        <v>2.1165147018148645</v>
      </c>
      <c r="D53" s="15">
        <f>Energy!D53/Energy!AW53</f>
        <v>2.050514975528857</v>
      </c>
      <c r="E53" s="346">
        <f>Energy!E53/Energy!AW53</f>
        <v>0.49299715103074254</v>
      </c>
      <c r="F53" s="347">
        <f>Energy!F53/Energy!AW53</f>
        <v>1.0071355993358246</v>
      </c>
      <c r="G53" s="348">
        <f>Energy!G53/Energy!AW53</f>
        <v>0.39628257760269053</v>
      </c>
      <c r="H53" s="348">
        <f>Energy!H53/Energy!$AW53</f>
        <v>0.30181541748239693</v>
      </c>
      <c r="I53" s="348">
        <f>Energy!I53/Energy!AW53</f>
        <v>0.25662725517299007</v>
      </c>
      <c r="J53" s="348">
        <f>Energy!J53/Energy!AW53</f>
        <v>0.21561334092277065</v>
      </c>
      <c r="K53" s="348">
        <f>Energy!K53/Energy!AW53</f>
        <v>0.44745746294324701</v>
      </c>
      <c r="L53" s="348">
        <f>Energy!L53/Energy!$AW53</f>
        <v>0.29614109193610039</v>
      </c>
      <c r="M53" s="348">
        <f>Energy!M53/Energy!AW53</f>
        <v>0.37290517806903506</v>
      </c>
      <c r="N53" s="348">
        <f>Energy!N53/Energy!$AW53</f>
        <v>0.29722068522595085</v>
      </c>
      <c r="O53" s="348">
        <f>Energy!O53/Energy!AW53</f>
        <v>0.27345917158748745</v>
      </c>
      <c r="P53" s="348">
        <f>Energy!P53/Energy!AW53</f>
        <v>0.20879699258697124</v>
      </c>
      <c r="Q53" s="348">
        <f>Energy!Q53/Energy!AW53</f>
        <v>0.37353671402795646</v>
      </c>
      <c r="R53" s="348">
        <f>Energy!R53/Energy!$AW53</f>
        <v>0.31048649609248336</v>
      </c>
      <c r="S53" s="348">
        <f>Energy!S53/Energy!AW53</f>
        <v>0.29069313091722093</v>
      </c>
      <c r="T53" s="348">
        <f>Energy!T53/Energy!AW53</f>
        <v>0.20906829391660692</v>
      </c>
      <c r="U53" s="348">
        <f>Energy!U53/Energy!AW53</f>
        <v>0.37042534635002594</v>
      </c>
      <c r="V53" s="348">
        <f>Energy!V53/Energy!$AW53</f>
        <v>0.27719461751519764</v>
      </c>
      <c r="W53" s="348">
        <f>Energy!W53/Energy!AW53</f>
        <v>0.25007454907186671</v>
      </c>
      <c r="X53" s="348">
        <f>Energy!X53/Energy!AW53</f>
        <v>0.20100654473333807</v>
      </c>
      <c r="Y53" s="348">
        <f>Energy!Y53/Energy!AW53</f>
        <v>0.37911123469785618</v>
      </c>
      <c r="Z53" s="348">
        <f>Energy!Z53/Energy!AW53</f>
        <v>0.27435522247184863</v>
      </c>
      <c r="AA53" s="349">
        <f>Energy!AA53/Energy!AW53</f>
        <v>0.2322977385064624</v>
      </c>
      <c r="AB53" s="349">
        <f>Energy!AB53/Energy!AW53</f>
        <v>0.22113278033194558</v>
      </c>
      <c r="AC53" s="350">
        <f>Energy!AC53/Energy!AW53</f>
        <v>0.29732925697780155</v>
      </c>
      <c r="AD53" s="350">
        <f>Energy!AD53/Energy!AW53</f>
        <v>0.25942427928382761</v>
      </c>
      <c r="AE53" s="350">
        <f>Energy!AE53/Energy!AW53</f>
        <v>0.21375572898750422</v>
      </c>
      <c r="AF53" s="351">
        <f>Energy!AF53/Energy!AW53</f>
        <v>0.34279934899945635</v>
      </c>
      <c r="AG53" s="351">
        <f>Energy!AG53/Energy!AW53</f>
        <v>0.36639923844972794</v>
      </c>
      <c r="AH53" s="351">
        <f>Energy!AH53/Energy!AW53</f>
        <v>0.35696700657832098</v>
      </c>
      <c r="AI53" s="352">
        <f>Energy!AI53/Energy!AW53</f>
        <v>0.25634581541019602</v>
      </c>
      <c r="AJ53" s="352">
        <f>Energy!AJ53/Energy!$AW53</f>
        <v>0.25044237037795564</v>
      </c>
      <c r="AK53" s="352">
        <f>Energy!AK53/Energy!AW53</f>
        <v>0.24177613868583944</v>
      </c>
      <c r="AL53" s="352">
        <f>Energy!AL53/Energy!AW53</f>
        <v>0.24506166704560406</v>
      </c>
      <c r="AM53" s="352">
        <f>Energy!AM53/Energy!AW53</f>
        <v>0.32862210884937731</v>
      </c>
      <c r="AN53" s="352">
        <f>Energy!AN53/Energy!AW53</f>
        <v>0.25400590217209401</v>
      </c>
      <c r="AO53" s="352">
        <f>Energy!AO53/Energy!AW53</f>
        <v>0.24968588378744583</v>
      </c>
      <c r="AP53" s="352">
        <f>Energy!AP53/Energy!AW53</f>
        <v>0.24156972224935941</v>
      </c>
      <c r="AQ53" s="352">
        <f>Energy!AQ53/Energy!AW53</f>
        <v>0.32901101371768982</v>
      </c>
      <c r="AR53" s="352">
        <f>Energy!AR53/Energy!AW53</f>
        <v>0.2414596988635728</v>
      </c>
      <c r="AS53" s="352">
        <f>Energy!AS53/Energy!$AW53</f>
        <v>0.24213223727021449</v>
      </c>
      <c r="AT53" s="352">
        <f>Energy!AT53/Energy!AW53</f>
        <v>0.23954052006936824</v>
      </c>
      <c r="AU53" s="352">
        <f>Energy!AU53/Energy!AW53</f>
        <v>0.24106263596426863</v>
      </c>
    </row>
    <row r="54" spans="1:47">
      <c r="A54" s="14" t="str">
        <f>RunTime!A54</f>
        <v>470.lbm</v>
      </c>
      <c r="B54" s="14" t="str">
        <f>RunTime!B54</f>
        <v>NN</v>
      </c>
      <c r="C54" s="15">
        <f>Energy!C54/Energy!AW54</f>
        <v>2.2055118947353671</v>
      </c>
      <c r="D54" s="15">
        <f>Energy!D54/Energy!AW54</f>
        <v>2.1535528419413037</v>
      </c>
      <c r="E54" s="346">
        <f>Energy!E54/Energy!AW54</f>
        <v>0.81158940160623538</v>
      </c>
      <c r="F54" s="347">
        <f>Energy!F54/Energy!AW54</f>
        <v>1.9570981307267095</v>
      </c>
      <c r="G54" s="348">
        <f>Energy!G54/Energy!AW54</f>
        <v>0.33343335533171969</v>
      </c>
      <c r="H54" s="348">
        <f>Energy!H54/Energy!$AW54</f>
        <v>0.24513900805418001</v>
      </c>
      <c r="I54" s="348">
        <f>Energy!I54/Energy!AW54</f>
        <v>0.21247076182107461</v>
      </c>
      <c r="J54" s="348">
        <f>Energy!J54/Energy!AW54</f>
        <v>0.17297988279363571</v>
      </c>
      <c r="K54" s="348">
        <f>Energy!K54/Energy!AW54</f>
        <v>0.37878000873548706</v>
      </c>
      <c r="L54" s="348">
        <f>Energy!L54/Energy!$AW54</f>
        <v>0.23942573743790108</v>
      </c>
      <c r="M54" s="348">
        <f>Energy!M54/Energy!AW54</f>
        <v>0.31439810397085127</v>
      </c>
      <c r="N54" s="348">
        <f>Energy!N54/Energy!$AW54</f>
        <v>0.25045666556535173</v>
      </c>
      <c r="O54" s="348">
        <f>Energy!O54/Energy!AW54</f>
        <v>0.21104979945095345</v>
      </c>
      <c r="P54" s="348">
        <f>Energy!P54/Energy!AW54</f>
        <v>0.16262846318770346</v>
      </c>
      <c r="Q54" s="348">
        <f>Energy!Q54/Energy!AW54</f>
        <v>0.30917076679031819</v>
      </c>
      <c r="R54" s="348">
        <f>Energy!R54/Energy!$AW54</f>
        <v>0.25195189194020634</v>
      </c>
      <c r="S54" s="348">
        <f>Energy!S54/Energy!AW54</f>
        <v>0.23411032577193139</v>
      </c>
      <c r="T54" s="348">
        <f>Energy!T54/Energy!AW54</f>
        <v>0.1639456536506218</v>
      </c>
      <c r="U54" s="348">
        <f>Energy!U54/Energy!AW54</f>
        <v>0.30659222533124053</v>
      </c>
      <c r="V54" s="348">
        <f>Energy!V54/Energy!$AW54</f>
        <v>0.22556746517223272</v>
      </c>
      <c r="W54" s="348">
        <f>Energy!W54/Energy!AW54</f>
        <v>0.2016243282682641</v>
      </c>
      <c r="X54" s="348">
        <f>Energy!X54/Energy!AW54</f>
        <v>0.1601847322228003</v>
      </c>
      <c r="Y54" s="348">
        <f>Energy!Y54/Energy!AW54</f>
        <v>0.31803107832156674</v>
      </c>
      <c r="Z54" s="348">
        <f>Energy!Z54/Energy!AW54</f>
        <v>0.22411744213421914</v>
      </c>
      <c r="AA54" s="349">
        <f>Energy!AA54/Energy!AW54</f>
        <v>0.20624169117660099</v>
      </c>
      <c r="AB54" s="349">
        <f>Energy!AB54/Energy!AW54</f>
        <v>0.19254315893527807</v>
      </c>
      <c r="AC54" s="350">
        <f>Energy!AC54/Energy!AW54</f>
        <v>0.63286492756272394</v>
      </c>
      <c r="AD54" s="350">
        <f>Energy!AD54/Energy!AW54</f>
        <v>0.47738532991317001</v>
      </c>
      <c r="AE54" s="350">
        <f>Energy!AE54/Energy!AW54</f>
        <v>0.31971730992295355</v>
      </c>
      <c r="AF54" s="351">
        <f>Energy!AF54/Energy!AW54</f>
        <v>0.29387912271273592</v>
      </c>
      <c r="AG54" s="351">
        <f>Energy!AG54/Energy!AW54</f>
        <v>0.31453824935825736</v>
      </c>
      <c r="AH54" s="351">
        <f>Energy!AH54/Energy!AW54</f>
        <v>0.30723265870648631</v>
      </c>
      <c r="AI54" s="352">
        <f>Energy!AI54/Energy!AW54</f>
        <v>0.25190499004460132</v>
      </c>
      <c r="AJ54" s="352">
        <f>Energy!AJ54/Energy!$AW54</f>
        <v>0.23596523315179507</v>
      </c>
      <c r="AK54" s="352">
        <f>Energy!AK54/Energy!AW54</f>
        <v>0.1989106131335584</v>
      </c>
      <c r="AL54" s="352">
        <f>Energy!AL54/Energy!AW54</f>
        <v>0.19450133010671522</v>
      </c>
      <c r="AM54" s="352">
        <f>Energy!AM54/Energy!AW54</f>
        <v>0.23766600048239284</v>
      </c>
      <c r="AN54" s="352">
        <f>Energy!AN54/Energy!AW54</f>
        <v>0.2492452782420943</v>
      </c>
      <c r="AO54" s="352">
        <f>Energy!AO54/Energy!AW54</f>
        <v>0.23660488555649364</v>
      </c>
      <c r="AP54" s="352">
        <f>Energy!AP54/Energy!AW54</f>
        <v>0.19177010342202336</v>
      </c>
      <c r="AQ54" s="352">
        <f>Energy!AQ54/Energy!AW54</f>
        <v>0.23695658721392737</v>
      </c>
      <c r="AR54" s="352">
        <f>Energy!AR54/Energy!AW54</f>
        <v>0.23376448215254536</v>
      </c>
      <c r="AS54" s="352">
        <f>Energy!AS54/Energy!$AW54</f>
        <v>0.22429149296188849</v>
      </c>
      <c r="AT54" s="352">
        <f>Energy!AT54/Energy!AW54</f>
        <v>0.22621247742706335</v>
      </c>
      <c r="AU54" s="352">
        <f>Energy!AU54/Energy!AW54</f>
        <v>0.22565657948082138</v>
      </c>
    </row>
    <row r="55" spans="1:47">
      <c r="A55" s="14" t="str">
        <f>RunTime!A55</f>
        <v>482.sphinx3</v>
      </c>
      <c r="B55" s="14" t="str">
        <f>RunTime!B55</f>
        <v>NN</v>
      </c>
      <c r="C55" s="15">
        <f>Energy!C55/Energy!AW55</f>
        <v>1.8333904990725702</v>
      </c>
      <c r="D55" s="15">
        <f>Energy!D55/Energy!AW55</f>
        <v>1.8065903321065704</v>
      </c>
      <c r="E55" s="346">
        <f>Energy!E55/Energy!AW55</f>
        <v>0.51239088063993199</v>
      </c>
      <c r="F55" s="347">
        <f>Energy!F55/Energy!AW55</f>
        <v>1.0588063966063042</v>
      </c>
      <c r="G55" s="348">
        <f>Energy!G55/Energy!AW55</f>
        <v>0.30842161125767675</v>
      </c>
      <c r="H55" s="348">
        <f>Energy!H55/Energy!$AW55</f>
        <v>0.23312915188036704</v>
      </c>
      <c r="I55" s="348">
        <f>Energy!I55/Energy!AW55</f>
        <v>0.20160548468827863</v>
      </c>
      <c r="J55" s="348">
        <f>Energy!J55/Energy!AW55</f>
        <v>0.1700903424416533</v>
      </c>
      <c r="K55" s="348">
        <f>Energy!K55/Energy!AW55</f>
        <v>0.32373215700429858</v>
      </c>
      <c r="L55" s="348">
        <f>Energy!L55/Energy!$AW55</f>
        <v>0.23777893220598792</v>
      </c>
      <c r="M55" s="348">
        <f>Energy!M55/Energy!AW55</f>
        <v>0.29895304129608125</v>
      </c>
      <c r="N55" s="348">
        <f>Energy!N55/Energy!$AW55</f>
        <v>0.22891118699590743</v>
      </c>
      <c r="O55" s="348">
        <f>Energy!O55/Energy!AW55</f>
        <v>0.20858778627576133</v>
      </c>
      <c r="P55" s="348">
        <f>Energy!P55/Energy!AW55</f>
        <v>0.16474444055198442</v>
      </c>
      <c r="Q55" s="348">
        <f>Energy!Q55/Energy!AW55</f>
        <v>0.3004761619170539</v>
      </c>
      <c r="R55" s="348">
        <f>Energy!R55/Energy!$AW55</f>
        <v>0.249177098305502</v>
      </c>
      <c r="S55" s="348">
        <f>Energy!S55/Energy!AW55</f>
        <v>0.23004720206053869</v>
      </c>
      <c r="T55" s="348">
        <f>Energy!T55/Energy!AW55</f>
        <v>0.1646326207682913</v>
      </c>
      <c r="U55" s="348">
        <f>Energy!U55/Energy!AW55</f>
        <v>0.29422127745030485</v>
      </c>
      <c r="V55" s="348">
        <f>Energy!V55/Energy!$AW55</f>
        <v>0.21948779636789195</v>
      </c>
      <c r="W55" s="348">
        <f>Energy!W55/Energy!AW55</f>
        <v>0.19771727994962476</v>
      </c>
      <c r="X55" s="348">
        <f>Energy!X55/Energy!AW55</f>
        <v>0.15740288946456463</v>
      </c>
      <c r="Y55" s="348">
        <f>Energy!Y55/Energy!AW55</f>
        <v>0.29207798457585477</v>
      </c>
      <c r="Z55" s="348">
        <f>Energy!Z55/Energy!AW55</f>
        <v>0.21665490960287934</v>
      </c>
      <c r="AA55" s="349">
        <f>Energy!AA55/Energy!AW55</f>
        <v>0.25584154917157814</v>
      </c>
      <c r="AB55" s="349">
        <f>Energy!AB55/Energy!AW55</f>
        <v>0.22969318965486116</v>
      </c>
      <c r="AC55" s="350">
        <f>Energy!AC55/Energy!AW55</f>
        <v>0.37406543700525874</v>
      </c>
      <c r="AD55" s="350">
        <f>Energy!AD55/Energy!AW55</f>
        <v>0.30748794229299869</v>
      </c>
      <c r="AE55" s="350">
        <f>Energy!AE55/Energy!AW55</f>
        <v>0.24115552764264991</v>
      </c>
      <c r="AF55" s="351">
        <f>Energy!AF55/Energy!AW55</f>
        <v>0.3560818739240536</v>
      </c>
      <c r="AG55" s="351">
        <f>Energy!AG55/Energy!AW55</f>
        <v>0.37909647843872274</v>
      </c>
      <c r="AH55" s="351">
        <f>Energy!AH55/Energy!AW55</f>
        <v>0.37211237032944344</v>
      </c>
      <c r="AI55" s="352">
        <f>Energy!AI55/Energy!AW55</f>
        <v>0.25241199557257871</v>
      </c>
      <c r="AJ55" s="352">
        <f>Energy!AJ55/Energy!$AW55</f>
        <v>0.23954833308601037</v>
      </c>
      <c r="AK55" s="352">
        <f>Energy!AK55/Energy!AW55</f>
        <v>0.22054427724019496</v>
      </c>
      <c r="AL55" s="352">
        <f>Energy!AL55/Energy!AW55</f>
        <v>0.22146166981115981</v>
      </c>
      <c r="AM55" s="352">
        <f>Energy!AM55/Energy!AW55</f>
        <v>0.27062228012650519</v>
      </c>
      <c r="AN55" s="352">
        <f>Energy!AN55/Energy!AW55</f>
        <v>0.24900294403188389</v>
      </c>
      <c r="AO55" s="352">
        <f>Energy!AO55/Energy!AW55</f>
        <v>0.23933891235563859</v>
      </c>
      <c r="AP55" s="352">
        <f>Energy!AP55/Energy!AW55</f>
        <v>0.21789969967162373</v>
      </c>
      <c r="AQ55" s="352">
        <f>Energy!AQ55/Energy!AW55</f>
        <v>0.27134696168187133</v>
      </c>
      <c r="AR55" s="352">
        <f>Energy!AR55/Energy!AW55</f>
        <v>0.23294967798764585</v>
      </c>
      <c r="AS55" s="352">
        <f>Energy!AS55/Energy!$AW55</f>
        <v>0.23143277472762178</v>
      </c>
      <c r="AT55" s="352">
        <f>Energy!AT55/Energy!AW55</f>
        <v>0.23916943433091464</v>
      </c>
      <c r="AU55" s="352">
        <f>Energy!AU55/Energy!AW55</f>
        <v>0.22889921936283411</v>
      </c>
    </row>
    <row r="56" spans="1:47">
      <c r="A56" s="14" t="str">
        <f>RunTime!A56</f>
        <v>blackscholes</v>
      </c>
      <c r="B56" s="14" t="str">
        <f>RunTime!B56</f>
        <v>NS</v>
      </c>
      <c r="C56" s="15">
        <f>Energy!C56/Energy!AW56</f>
        <v>1.9964068744831402</v>
      </c>
      <c r="D56" s="15">
        <f>Energy!D56/Energy!AW56</f>
        <v>2.7578737484854892</v>
      </c>
      <c r="E56" s="346">
        <f>Energy!E56/Energy!AW56</f>
        <v>0.52861377032383117</v>
      </c>
      <c r="F56" s="347">
        <f>Energy!F56/Energy!AW56</f>
        <v>0.68630914149485323</v>
      </c>
      <c r="G56" s="348">
        <f>Energy!G56/Energy!AW56</f>
        <v>0.34331398936617785</v>
      </c>
      <c r="H56" s="348">
        <f>Energy!H56/Energy!$AW56</f>
        <v>0.31199037524095896</v>
      </c>
      <c r="I56" s="348">
        <f>Energy!I56/Energy!AW56</f>
        <v>0.26305805782182512</v>
      </c>
      <c r="J56" s="348">
        <f>Energy!J56/Energy!AW56</f>
        <v>0.23952164981285373</v>
      </c>
      <c r="K56" s="348">
        <f>Energy!K56/Energy!AW56</f>
        <v>0.41759771081885855</v>
      </c>
      <c r="L56" s="348">
        <f>Energy!L56/Energy!$AW56</f>
        <v>0.37881193033705735</v>
      </c>
      <c r="M56" s="348">
        <f>Energy!M56/Energy!AW56</f>
        <v>0.38627168538413315</v>
      </c>
      <c r="N56" s="348">
        <f>Energy!N56/Energy!$AW56</f>
        <v>0.36030189003028018</v>
      </c>
      <c r="O56" s="348">
        <f>Energy!O56/Energy!AW56</f>
        <v>0.32100239083834997</v>
      </c>
      <c r="P56" s="348">
        <f>Energy!P56/Energy!AW56</f>
        <v>0.2383916562646102</v>
      </c>
      <c r="Q56" s="348">
        <f>Energy!Q56/Energy!AW56</f>
        <v>0.47821310381772264</v>
      </c>
      <c r="R56" s="348">
        <f>Energy!R56/Energy!$AW56</f>
        <v>0.44956063887172515</v>
      </c>
      <c r="S56" s="348">
        <f>Energy!S56/Energy!AW56</f>
        <v>0.42484022948032218</v>
      </c>
      <c r="T56" s="348">
        <f>Energy!T56/Energy!AW56</f>
        <v>0.28266154584700004</v>
      </c>
      <c r="U56" s="348">
        <f>Energy!U56/Energy!AW56</f>
        <v>0.46533641427383371</v>
      </c>
      <c r="V56" s="348">
        <f>Energy!V56/Energy!$AW56</f>
        <v>0.35782870959557683</v>
      </c>
      <c r="W56" s="348">
        <f>Energy!W56/Energy!AW56</f>
        <v>0.32737000007906003</v>
      </c>
      <c r="X56" s="348">
        <f>Energy!X56/Energy!AW56</f>
        <v>0.26502320297303028</v>
      </c>
      <c r="Y56" s="348">
        <f>Energy!Y56/Energy!AW56</f>
        <v>0.67028742332366598</v>
      </c>
      <c r="Z56" s="348">
        <f>Energy!Z56/Energy!AW56</f>
        <v>0.42355375423563418</v>
      </c>
      <c r="AA56" s="349">
        <f>Energy!AA56/Energy!AW56</f>
        <v>0.21843851075343057</v>
      </c>
      <c r="AB56" s="349">
        <f>Energy!AB56/Energy!AW56</f>
        <v>0.30145703769689919</v>
      </c>
      <c r="AC56" s="350">
        <f>Energy!AC56/Energy!AW56</f>
        <v>0.30709609987367936</v>
      </c>
      <c r="AD56" s="350">
        <f>Energy!AD56/Energy!AW56</f>
        <v>0.27080206502664711</v>
      </c>
      <c r="AE56" s="350">
        <f>Energy!AE56/Energy!AW56</f>
        <v>0.23517412544009397</v>
      </c>
      <c r="AF56" s="351">
        <f>Energy!AF56/Energy!AW56</f>
        <v>0.2388393475742121</v>
      </c>
      <c r="AG56" s="351">
        <f>Energy!AG56/Energy!AW56</f>
        <v>0.31902912884956908</v>
      </c>
      <c r="AH56" s="351">
        <f>Energy!AH56/Energy!AW56</f>
        <v>0.50253387101269364</v>
      </c>
      <c r="AI56" s="352">
        <f>Energy!AI56/Energy!AW56</f>
        <v>0.23676499463479295</v>
      </c>
      <c r="AJ56" s="352">
        <f>Energy!AJ56/Energy!$AW56</f>
        <v>0.23363557829198581</v>
      </c>
      <c r="AK56" s="352">
        <f>Energy!AK56/Energy!AW56</f>
        <v>0.21614079931178873</v>
      </c>
      <c r="AL56" s="352">
        <f>Energy!AL56/Energy!AW56</f>
        <v>0.21780613158191892</v>
      </c>
      <c r="AM56" s="352">
        <f>Energy!AM56/Energy!AW56</f>
        <v>0.26849934682252541</v>
      </c>
      <c r="AN56" s="352">
        <f>Energy!AN56/Energy!AW56</f>
        <v>0.29393210537583353</v>
      </c>
      <c r="AO56" s="352">
        <f>Energy!AO56/Energy!AW56</f>
        <v>0.2938145384847094</v>
      </c>
      <c r="AP56" s="352">
        <f>Energy!AP56/Energy!AW56</f>
        <v>0.28009724649158452</v>
      </c>
      <c r="AQ56" s="352">
        <f>Energy!AQ56/Energy!AW56</f>
        <v>0.36267353290503501</v>
      </c>
      <c r="AR56" s="352">
        <f>Energy!AR56/Energy!AW56</f>
        <v>0.28609634084584395</v>
      </c>
      <c r="AS56" s="352">
        <f>Energy!AS56/Energy!$AW56</f>
        <v>0.28813015185979318</v>
      </c>
      <c r="AT56" s="352">
        <f>Energy!AT56/Energy!AW56</f>
        <v>0.36428721877823683</v>
      </c>
      <c r="AU56" s="352">
        <f>Energy!AU56/Energy!AW56</f>
        <v>0.37384401547484686</v>
      </c>
    </row>
    <row r="57" spans="1:47">
      <c r="A57" s="14" t="str">
        <f>RunTime!A57</f>
        <v>bodytrack</v>
      </c>
      <c r="B57" s="14" t="str">
        <f>RunTime!B57</f>
        <v>NS</v>
      </c>
      <c r="C57" s="15">
        <f>Energy!C57/Energy!AW57</f>
        <v>2.2210691459575878</v>
      </c>
      <c r="D57" s="15">
        <f>Energy!D57/Energy!AW57</f>
        <v>2.9437151337961511</v>
      </c>
      <c r="E57" s="346">
        <f>Energy!E57/Energy!AW57</f>
        <v>0.50700014561682649</v>
      </c>
      <c r="F57" s="347">
        <f>Energy!F57/Energy!AW57</f>
        <v>0.6345054520873108</v>
      </c>
      <c r="G57" s="348">
        <f>Energy!G57/Energy!AW57</f>
        <v>0.29097678334165589</v>
      </c>
      <c r="H57" s="348">
        <f>Energy!H57/Energy!$AW57</f>
        <v>0.27087451709687221</v>
      </c>
      <c r="I57" s="348">
        <f>Energy!I57/Energy!AW57</f>
        <v>0.23584480795182391</v>
      </c>
      <c r="J57" s="348">
        <f>Energy!J57/Energy!AW57</f>
        <v>0.22458150391314444</v>
      </c>
      <c r="K57" s="348">
        <f>Energy!K57/Energy!AW57</f>
        <v>0.29988102572882958</v>
      </c>
      <c r="L57" s="348">
        <f>Energy!L57/Energy!$AW57</f>
        <v>0.28267048701889114</v>
      </c>
      <c r="M57" s="348">
        <f>Energy!M57/Energy!AW57</f>
        <v>0.34549312720305009</v>
      </c>
      <c r="N57" s="348">
        <f>Energy!N57/Energy!$AW57</f>
        <v>0.33524463759635781</v>
      </c>
      <c r="O57" s="348">
        <f>Energy!O57/Energy!AW57</f>
        <v>0.30392755861256443</v>
      </c>
      <c r="P57" s="348">
        <f>Energy!P57/Energy!AW57</f>
        <v>0.22729425412401674</v>
      </c>
      <c r="Q57" s="348">
        <f>Energy!Q57/Energy!AW57</f>
        <v>0.37111798002479018</v>
      </c>
      <c r="R57" s="348">
        <f>Energy!R57/Energy!$AW57</f>
        <v>0.35084638581067307</v>
      </c>
      <c r="S57" s="348">
        <f>Energy!S57/Energy!AW57</f>
        <v>0.33311489651867998</v>
      </c>
      <c r="T57" s="348">
        <f>Energy!T57/Energy!AW57</f>
        <v>0.23273793080619851</v>
      </c>
      <c r="U57" s="348">
        <f>Energy!U57/Energy!AW57</f>
        <v>0.44846654848795953</v>
      </c>
      <c r="V57" s="348">
        <f>Energy!V57/Energy!$AW57</f>
        <v>0.35170790261988277</v>
      </c>
      <c r="W57" s="348">
        <f>Energy!W57/Energy!AW57</f>
        <v>0.32439461033821942</v>
      </c>
      <c r="X57" s="348">
        <f>Energy!X57/Energy!AW57</f>
        <v>0.26555625480993428</v>
      </c>
      <c r="Y57" s="348">
        <f>Energy!Y57/Energy!AW57</f>
        <v>0.47769184194886732</v>
      </c>
      <c r="Z57" s="348">
        <f>Energy!Z57/Energy!AW57</f>
        <v>0.35377436262222528</v>
      </c>
      <c r="AA57" s="349">
        <f>Energy!AA57/Energy!AW57</f>
        <v>0.21875649101739794</v>
      </c>
      <c r="AB57" s="349">
        <f>Energy!AB57/Energy!AW57</f>
        <v>0.30786638607986599</v>
      </c>
      <c r="AC57" s="350">
        <f>Energy!AC57/Energy!AW57</f>
        <v>0.30174725111558387</v>
      </c>
      <c r="AD57" s="350">
        <f>Energy!AD57/Energy!AW57</f>
        <v>0.26039204701261898</v>
      </c>
      <c r="AE57" s="350">
        <f>Energy!AE57/Energy!AW57</f>
        <v>0.2270574251362199</v>
      </c>
      <c r="AF57" s="351">
        <f>Energy!AF57/Energy!AW57</f>
        <v>0.23950178705651884</v>
      </c>
      <c r="AG57" s="351">
        <f>Energy!AG57/Energy!AW57</f>
        <v>0.32565161109567736</v>
      </c>
      <c r="AH57" s="351">
        <f>Energy!AH57/Energy!AW57</f>
        <v>0.51187243541187932</v>
      </c>
      <c r="AI57" s="352">
        <f>Energy!AI57/Energy!AW57</f>
        <v>0.21395598379000888</v>
      </c>
      <c r="AJ57" s="352">
        <f>Energy!AJ57/Energy!$AW57</f>
        <v>0.20972459553342415</v>
      </c>
      <c r="AK57" s="352">
        <f>Energy!AK57/Energy!AW57</f>
        <v>0.20063606342703635</v>
      </c>
      <c r="AL57" s="352">
        <f>Energy!AL57/Energy!AW57</f>
        <v>0.20499915700889348</v>
      </c>
      <c r="AM57" s="352">
        <f>Energy!AM57/Energy!AW57</f>
        <v>0.25835294291596445</v>
      </c>
      <c r="AN57" s="352">
        <f>Energy!AN57/Energy!AW57</f>
        <v>0.22953185959282987</v>
      </c>
      <c r="AO57" s="352">
        <f>Energy!AO57/Energy!AW57</f>
        <v>0.22700510649954384</v>
      </c>
      <c r="AP57" s="352">
        <f>Energy!AP57/Energy!AW57</f>
        <v>0.22677477914098054</v>
      </c>
      <c r="AQ57" s="352">
        <f>Energy!AQ57/Energy!AW57</f>
        <v>0.29358804413136763</v>
      </c>
      <c r="AR57" s="352">
        <f>Energy!AR57/Energy!AW57</f>
        <v>0.27418617743016116</v>
      </c>
      <c r="AS57" s="352">
        <f>Energy!AS57/Energy!$AW57</f>
        <v>0.27719845605591065</v>
      </c>
      <c r="AT57" s="352">
        <f>Energy!AT57/Energy!AW57</f>
        <v>0.29237242857554113</v>
      </c>
      <c r="AU57" s="352">
        <f>Energy!AU57/Energy!AW57</f>
        <v>0.29934929747532435</v>
      </c>
    </row>
    <row r="58" spans="1:47">
      <c r="A58" s="14" t="str">
        <f>RunTime!A58</f>
        <v>canneal</v>
      </c>
      <c r="B58" s="14" t="str">
        <f>RunTime!B58</f>
        <v>NS</v>
      </c>
      <c r="C58" s="15">
        <f>Energy!C58/Energy!AW58</f>
        <v>3.2657711000095819</v>
      </c>
      <c r="D58" s="15">
        <f>Energy!D58/Energy!AW58</f>
        <v>3.6031738018642958</v>
      </c>
      <c r="E58" s="346">
        <f>Energy!E58/Energy!AW58</f>
        <v>0.64728135527437214</v>
      </c>
      <c r="F58" s="347">
        <f>Energy!F58/Energy!AW58</f>
        <v>1.0740421206193058</v>
      </c>
      <c r="G58" s="348">
        <f>Energy!G58/Energy!AW58</f>
        <v>0.45237630140005181</v>
      </c>
      <c r="H58" s="348">
        <f>Energy!H58/Energy!$AW58</f>
        <v>0.36677569447338099</v>
      </c>
      <c r="I58" s="348">
        <f>Energy!I58/Energy!AW58</f>
        <v>0.27674409082559753</v>
      </c>
      <c r="J58" s="348">
        <f>Energy!J58/Energy!AW58</f>
        <v>0.21926612170142329</v>
      </c>
      <c r="K58" s="348">
        <f>Energy!K58/Energy!AW58</f>
        <v>0.53480760250546688</v>
      </c>
      <c r="L58" s="348">
        <f>Energy!L58/Energy!$AW58</f>
        <v>0.4458598435131873</v>
      </c>
      <c r="M58" s="348">
        <f>Energy!M58/Energy!AW58</f>
        <v>0.43020533162220187</v>
      </c>
      <c r="N58" s="348">
        <f>Energy!N58/Energy!$AW58</f>
        <v>0.36221154901808472</v>
      </c>
      <c r="O58" s="348">
        <f>Energy!O58/Energy!AW58</f>
        <v>0.29958665519326866</v>
      </c>
      <c r="P58" s="348">
        <f>Energy!P58/Energy!AW58</f>
        <v>0.18972023971662466</v>
      </c>
      <c r="Q58" s="348">
        <f>Energy!Q58/Energy!AW58</f>
        <v>0.53610350385686478</v>
      </c>
      <c r="R58" s="348">
        <f>Energy!R58/Energy!$AW58</f>
        <v>0.47053487010453282</v>
      </c>
      <c r="S58" s="348">
        <f>Energy!S58/Energy!AW58</f>
        <v>0.43203237788604781</v>
      </c>
      <c r="T58" s="348">
        <f>Energy!T58/Energy!AW58</f>
        <v>0.22853590933096454</v>
      </c>
      <c r="U58" s="348">
        <f>Energy!U58/Energy!AW58</f>
        <v>0.4887073232607278</v>
      </c>
      <c r="V58" s="348">
        <f>Energy!V58/Energy!$AW58</f>
        <v>0.31010087714405149</v>
      </c>
      <c r="W58" s="348">
        <f>Energy!W58/Energy!AW58</f>
        <v>0.27602835544338378</v>
      </c>
      <c r="X58" s="348">
        <f>Energy!X58/Energy!AW58</f>
        <v>0.20347311129944362</v>
      </c>
      <c r="Y58" s="348">
        <f>Energy!Y58/Energy!AW58</f>
        <v>0.64192852066753736</v>
      </c>
      <c r="Z58" s="348">
        <f>Energy!Z58/Energy!AW58</f>
        <v>0.39017222094680565</v>
      </c>
      <c r="AA58" s="349">
        <f>Energy!AA58/Energy!AW58</f>
        <v>0.12923684883904976</v>
      </c>
      <c r="AB58" s="349">
        <f>Energy!AB58/Energy!AW58</f>
        <v>0.17040721753433263</v>
      </c>
      <c r="AC58" s="350">
        <f>Energy!AC58/Energy!AW58</f>
        <v>0.44573539504133591</v>
      </c>
      <c r="AD58" s="350">
        <f>Energy!AD58/Energy!AW58</f>
        <v>0.36371974464698725</v>
      </c>
      <c r="AE58" s="350">
        <f>Energy!AE58/Energy!AW58</f>
        <v>0.24827867266943346</v>
      </c>
      <c r="AF58" s="351">
        <f>Energy!AF58/Energy!AW58</f>
        <v>0.17386946852963089</v>
      </c>
      <c r="AG58" s="351">
        <f>Energy!AG58/Energy!AW58</f>
        <v>0.2179251474079148</v>
      </c>
      <c r="AH58" s="351">
        <f>Energy!AH58/Energy!AW58</f>
        <v>0.32787529184969144</v>
      </c>
      <c r="AI58" s="352">
        <f>Energy!AI58/Energy!AW58</f>
        <v>0.33906916014784272</v>
      </c>
      <c r="AJ58" s="352">
        <f>Energy!AJ58/Energy!$AW58</f>
        <v>0.32358835192862345</v>
      </c>
      <c r="AK58" s="352">
        <f>Energy!AK58/Energy!AW58</f>
        <v>0.26825660401150664</v>
      </c>
      <c r="AL58" s="352">
        <f>Energy!AL58/Energy!AW58</f>
        <v>0.25441109114955707</v>
      </c>
      <c r="AM58" s="352">
        <f>Energy!AM58/Energy!AW58</f>
        <v>0.25916806887423338</v>
      </c>
      <c r="AN58" s="352">
        <f>Energy!AN58/Energy!AW58</f>
        <v>0.40756367091179313</v>
      </c>
      <c r="AO58" s="352">
        <f>Energy!AO58/Energy!AW58</f>
        <v>0.40145771563564675</v>
      </c>
      <c r="AP58" s="352">
        <f>Energy!AP58/Energy!AW58</f>
        <v>0.31528578216356618</v>
      </c>
      <c r="AQ58" s="352">
        <f>Energy!AQ58/Energy!AW58</f>
        <v>0.31822496917322612</v>
      </c>
      <c r="AR58" s="352">
        <f>Energy!AR58/Energy!AW58</f>
        <v>0.38562949384967132</v>
      </c>
      <c r="AS58" s="352">
        <f>Energy!AS58/Energy!$AW58</f>
        <v>0.37400878946154309</v>
      </c>
      <c r="AT58" s="352">
        <f>Energy!AT58/Energy!AW58</f>
        <v>0.48308228690477201</v>
      </c>
      <c r="AU58" s="352">
        <f>Energy!AU58/Energy!AW58</f>
        <v>0.48181568141145076</v>
      </c>
    </row>
    <row r="59" spans="1:47">
      <c r="A59" s="14" t="str">
        <f>RunTime!A59</f>
        <v>facesim</v>
      </c>
      <c r="B59" s="14" t="str">
        <f>RunTime!B59</f>
        <v>NS</v>
      </c>
      <c r="C59" s="15">
        <f>Energy!C59/Energy!AW59</f>
        <v>1.8372698175950111</v>
      </c>
      <c r="D59" s="15">
        <f>Energy!D59/Energy!AW59</f>
        <v>1.8540203247988152</v>
      </c>
      <c r="E59" s="346">
        <f>Energy!E59/Energy!AW59</f>
        <v>0.44178895857158396</v>
      </c>
      <c r="F59" s="347">
        <f>Energy!F59/Energy!AW59</f>
        <v>0.59298145934245194</v>
      </c>
      <c r="G59" s="348">
        <f>Energy!G59/Energy!AW59</f>
        <v>0.36531890093577601</v>
      </c>
      <c r="H59" s="348">
        <f>Energy!H59/Energy!$AW59</f>
        <v>0.34297283617745911</v>
      </c>
      <c r="I59" s="348">
        <f>Energy!I59/Energy!AW59</f>
        <v>0.2690337488947433</v>
      </c>
      <c r="J59" s="348">
        <f>Energy!J59/Energy!AW59</f>
        <v>0.23321932730305966</v>
      </c>
      <c r="K59" s="348">
        <f>Energy!K59/Energy!AW59</f>
        <v>0.35384026577186062</v>
      </c>
      <c r="L59" s="348">
        <f>Energy!L59/Energy!$AW59</f>
        <v>0.32685836503731797</v>
      </c>
      <c r="M59" s="348">
        <f>Energy!M59/Energy!AW59</f>
        <v>0.36995664770506315</v>
      </c>
      <c r="N59" s="348">
        <f>Energy!N59/Energy!$AW59</f>
        <v>0.3511284197796985</v>
      </c>
      <c r="O59" s="348">
        <f>Energy!O59/Energy!AW59</f>
        <v>0.29851236336221704</v>
      </c>
      <c r="P59" s="348">
        <f>Energy!P59/Energy!AW59</f>
        <v>0.2145878722311241</v>
      </c>
      <c r="Q59" s="348">
        <f>Energy!Q59/Energy!AW59</f>
        <v>0.37073510195247478</v>
      </c>
      <c r="R59" s="348">
        <f>Energy!R59/Energy!$AW59</f>
        <v>0.34746098763262739</v>
      </c>
      <c r="S59" s="348">
        <f>Energy!S59/Energy!AW59</f>
        <v>0.31926481419738928</v>
      </c>
      <c r="T59" s="348">
        <f>Energy!T59/Energy!AW59</f>
        <v>0.20984494331820303</v>
      </c>
      <c r="U59" s="348">
        <f>Energy!U59/Energy!AW59</f>
        <v>0.42068895787725169</v>
      </c>
      <c r="V59" s="348">
        <f>Energy!V59/Energy!$AW59</f>
        <v>0.327542098266282</v>
      </c>
      <c r="W59" s="348">
        <f>Energy!W59/Energy!AW59</f>
        <v>0.29178875166985224</v>
      </c>
      <c r="X59" s="348">
        <f>Energy!X59/Energy!AW59</f>
        <v>0.22955268290615605</v>
      </c>
      <c r="Y59" s="348">
        <f>Energy!Y59/Energy!AW59</f>
        <v>0.43767728540541906</v>
      </c>
      <c r="Z59" s="348">
        <f>Energy!Z59/Energy!AW59</f>
        <v>0.31358049495466483</v>
      </c>
      <c r="AA59" s="349">
        <f>Energy!AA59/Energy!AW59</f>
        <v>0.21646222351039712</v>
      </c>
      <c r="AB59" s="349">
        <f>Energy!AB59/Energy!AW59</f>
        <v>0.27983430475099025</v>
      </c>
      <c r="AC59" s="350">
        <f>Energy!AC59/Energy!AW59</f>
        <v>0.27375490340117176</v>
      </c>
      <c r="AD59" s="350">
        <f>Energy!AD59/Energy!AW59</f>
        <v>0.24378358525891161</v>
      </c>
      <c r="AE59" s="350">
        <f>Energy!AE59/Energy!AW59</f>
        <v>0.18844775187291435</v>
      </c>
      <c r="AF59" s="351">
        <f>Energy!AF59/Energy!AW59</f>
        <v>0.23288620866184911</v>
      </c>
      <c r="AG59" s="351">
        <f>Energy!AG59/Energy!AW59</f>
        <v>0.2932365661725555</v>
      </c>
      <c r="AH59" s="351">
        <f>Energy!AH59/Energy!AW59</f>
        <v>0.45789437044997477</v>
      </c>
      <c r="AI59" s="352">
        <f>Energy!AI59/Energy!AW59</f>
        <v>0.23309519650632435</v>
      </c>
      <c r="AJ59" s="352">
        <f>Energy!AJ59/Energy!$AW59</f>
        <v>0.22808940036105821</v>
      </c>
      <c r="AK59" s="352">
        <f>Energy!AK59/Energy!AW59</f>
        <v>0.19812840932886061</v>
      </c>
      <c r="AL59" s="352">
        <f>Energy!AL59/Energy!AW59</f>
        <v>0.19316579389567495</v>
      </c>
      <c r="AM59" s="352">
        <f>Energy!AM59/Energy!AW59</f>
        <v>0.21362207332918959</v>
      </c>
      <c r="AN59" s="352">
        <f>Energy!AN59/Energy!AW59</f>
        <v>0.24614280796830243</v>
      </c>
      <c r="AO59" s="352">
        <f>Energy!AO59/Energy!AW59</f>
        <v>0.2425933832651076</v>
      </c>
      <c r="AP59" s="352">
        <f>Energy!AP59/Energy!AW59</f>
        <v>0.21763568999052008</v>
      </c>
      <c r="AQ59" s="352">
        <f>Energy!AQ59/Energy!AW59</f>
        <v>0.24214958457698954</v>
      </c>
      <c r="AR59" s="352">
        <f>Energy!AR59/Energy!AW59</f>
        <v>0.26490000139135772</v>
      </c>
      <c r="AS59" s="352">
        <f>Energy!AS59/Energy!$AW59</f>
        <v>0.26358576607145262</v>
      </c>
      <c r="AT59" s="352">
        <f>Energy!AT59/Energy!AW59</f>
        <v>0.27458387523177974</v>
      </c>
      <c r="AU59" s="352">
        <f>Energy!AU59/Energy!AW59</f>
        <v>0.2781630945342341</v>
      </c>
    </row>
    <row r="60" spans="1:47">
      <c r="A60" s="14" t="str">
        <f>RunTime!A60</f>
        <v>ferret</v>
      </c>
      <c r="B60" s="14" t="str">
        <f>RunTime!B60</f>
        <v>NS</v>
      </c>
      <c r="C60" s="15">
        <f>Energy!C60/Energy!AW60</f>
        <v>1.9725107126528669</v>
      </c>
      <c r="D60" s="15">
        <f>Energy!D60/Energy!AW60</f>
        <v>2.2498435862421164</v>
      </c>
      <c r="E60" s="346">
        <f>Energy!E60/Energy!AW60</f>
        <v>0.49123544391940266</v>
      </c>
      <c r="F60" s="347">
        <f>Energy!F60/Energy!AW60</f>
        <v>0.60504898402401097</v>
      </c>
      <c r="G60" s="348">
        <f>Energy!G60/Energy!AW60</f>
        <v>0.41567018421353868</v>
      </c>
      <c r="H60" s="348">
        <f>Energy!H60/Energy!$AW60</f>
        <v>0.39541758835707469</v>
      </c>
      <c r="I60" s="348">
        <f>Energy!I60/Energy!AW60</f>
        <v>0.31264201871988984</v>
      </c>
      <c r="J60" s="348">
        <f>Energy!J60/Energy!AW60</f>
        <v>0.26584551536273521</v>
      </c>
      <c r="K60" s="348">
        <f>Energy!K60/Energy!AW60</f>
        <v>0.45525486519286684</v>
      </c>
      <c r="L60" s="348">
        <f>Energy!L60/Energy!$AW60</f>
        <v>0.43366144039375271</v>
      </c>
      <c r="M60" s="348">
        <f>Energy!M60/Energy!AW60</f>
        <v>0.43231668270093176</v>
      </c>
      <c r="N60" s="348">
        <f>Energy!N60/Energy!$AW60</f>
        <v>0.40994203465151768</v>
      </c>
      <c r="O60" s="348">
        <f>Energy!O60/Energy!AW60</f>
        <v>0.34610425847907311</v>
      </c>
      <c r="P60" s="348">
        <f>Energy!P60/Energy!AW60</f>
        <v>0.24897131732184402</v>
      </c>
      <c r="Q60" s="348">
        <f>Energy!Q60/Energy!AW60</f>
        <v>0.48146154632385091</v>
      </c>
      <c r="R60" s="348">
        <f>Energy!R60/Energy!$AW60</f>
        <v>0.45755490325547443</v>
      </c>
      <c r="S60" s="348">
        <f>Energy!S60/Energy!AW60</f>
        <v>0.4173208034084861</v>
      </c>
      <c r="T60" s="348">
        <f>Energy!T60/Energy!AW60</f>
        <v>0.26761687560979242</v>
      </c>
      <c r="U60" s="348">
        <f>Energy!U60/Energy!AW60</f>
        <v>0.49425047749019207</v>
      </c>
      <c r="V60" s="348">
        <f>Energy!V60/Energy!$AW60</f>
        <v>0.38631206091247949</v>
      </c>
      <c r="W60" s="348">
        <f>Energy!W60/Energy!AW60</f>
        <v>0.34630136359837482</v>
      </c>
      <c r="X60" s="348">
        <f>Energy!X60/Energy!AW60</f>
        <v>0.27001186294186436</v>
      </c>
      <c r="Y60" s="348">
        <f>Energy!Y60/Energy!AW60</f>
        <v>0.57058688859546425</v>
      </c>
      <c r="Z60" s="348">
        <f>Energy!Z60/Energy!AW60</f>
        <v>0.41663400372837012</v>
      </c>
      <c r="AA60" s="349">
        <f>Energy!AA60/Energy!AW60</f>
        <v>0.18579140012434553</v>
      </c>
      <c r="AB60" s="349">
        <f>Energy!AB60/Energy!AW60</f>
        <v>0.2485305227419374</v>
      </c>
      <c r="AC60" s="350">
        <f>Energy!AC60/Energy!AW60</f>
        <v>0.30865047817286828</v>
      </c>
      <c r="AD60" s="350">
        <f>Energy!AD60/Energy!AW60</f>
        <v>0.26576858448259433</v>
      </c>
      <c r="AE60" s="350">
        <f>Energy!AE60/Energy!AW60</f>
        <v>0.21733607922568635</v>
      </c>
      <c r="AF60" s="351">
        <f>Energy!AF60/Energy!AW60</f>
        <v>0.19467357321387932</v>
      </c>
      <c r="AG60" s="351">
        <f>Energy!AG60/Energy!AW60</f>
        <v>0.25553945076913986</v>
      </c>
      <c r="AH60" s="351">
        <f>Energy!AH60/Energy!AW60</f>
        <v>0.41010893120059594</v>
      </c>
      <c r="AI60" s="352">
        <f>Energy!AI60/Energy!AW60</f>
        <v>0.27328343463195581</v>
      </c>
      <c r="AJ60" s="352">
        <f>Energy!AJ60/Energy!$AW60</f>
        <v>0.26563237557727132</v>
      </c>
      <c r="AK60" s="352">
        <f>Energy!AK60/Energy!AW60</f>
        <v>0.22898078284735451</v>
      </c>
      <c r="AL60" s="352">
        <f>Energy!AL60/Energy!AW60</f>
        <v>0.22225042337215048</v>
      </c>
      <c r="AM60" s="352">
        <f>Energy!AM60/Energy!AW60</f>
        <v>0.24453573591843447</v>
      </c>
      <c r="AN60" s="352">
        <f>Energy!AN60/Energy!AW60</f>
        <v>0.31096810428656024</v>
      </c>
      <c r="AO60" s="352">
        <f>Energy!AO60/Energy!AW60</f>
        <v>0.30794584946224551</v>
      </c>
      <c r="AP60" s="352">
        <f>Energy!AP60/Energy!AW60</f>
        <v>0.26640871020832591</v>
      </c>
      <c r="AQ60" s="352">
        <f>Energy!AQ60/Energy!AW60</f>
        <v>0.30229555008911274</v>
      </c>
      <c r="AR60" s="352">
        <f>Energy!AR60/Energy!AW60</f>
        <v>0.31458169031951533</v>
      </c>
      <c r="AS60" s="352">
        <f>Energy!AS60/Energy!$AW60</f>
        <v>0.31225194889851499</v>
      </c>
      <c r="AT60" s="352">
        <f>Energy!AT60/Energy!AW60</f>
        <v>0.36826873974365365</v>
      </c>
      <c r="AU60" s="352">
        <f>Energy!AU60/Energy!AW60</f>
        <v>0.37181375980292208</v>
      </c>
    </row>
    <row r="61" spans="1:47">
      <c r="A61" s="14" t="str">
        <f>RunTime!A61</f>
        <v>fluidanimate</v>
      </c>
      <c r="B61" s="14" t="str">
        <f>RunTime!B61</f>
        <v>NS</v>
      </c>
      <c r="C61" s="15">
        <f>Energy!C61/Energy!AW61</f>
        <v>1.8586816646733701</v>
      </c>
      <c r="D61" s="15">
        <f>Energy!D61/Energy!AW61</f>
        <v>2.1564477759462997</v>
      </c>
      <c r="E61" s="346">
        <f>Energy!E61/Energy!AW61</f>
        <v>0.51753979410976347</v>
      </c>
      <c r="F61" s="347">
        <f>Energy!F61/Energy!AW61</f>
        <v>0.68021137292796974</v>
      </c>
      <c r="G61" s="348">
        <f>Energy!G61/Energy!AW61</f>
        <v>0.44419128654511419</v>
      </c>
      <c r="H61" s="348">
        <f>Energy!H61/Energy!$AW61</f>
        <v>0.42191969011546787</v>
      </c>
      <c r="I61" s="348">
        <f>Energy!I61/Energy!AW61</f>
        <v>0.33981810445461558</v>
      </c>
      <c r="J61" s="348">
        <f>Energy!J61/Energy!AW61</f>
        <v>0.28780841346031721</v>
      </c>
      <c r="K61" s="348">
        <f>Energy!K61/Energy!AW61</f>
        <v>0.4479712526847684</v>
      </c>
      <c r="L61" s="348">
        <f>Energy!L61/Energy!$AW61</f>
        <v>0.42157340841613389</v>
      </c>
      <c r="M61" s="348">
        <f>Energy!M61/Energy!AW61</f>
        <v>0.45085371577389399</v>
      </c>
      <c r="N61" s="348">
        <f>Energy!N61/Energy!$AW61</f>
        <v>0.42795564579985729</v>
      </c>
      <c r="O61" s="348">
        <f>Energy!O61/Energy!AW61</f>
        <v>0.36086384068537347</v>
      </c>
      <c r="P61" s="348">
        <f>Energy!P61/Energy!AW61</f>
        <v>0.25872362711338498</v>
      </c>
      <c r="Q61" s="348">
        <f>Energy!Q61/Energy!AW61</f>
        <v>0.45487649140208353</v>
      </c>
      <c r="R61" s="348">
        <f>Energy!R61/Energy!$AW61</f>
        <v>0.43204807696992148</v>
      </c>
      <c r="S61" s="348">
        <f>Energy!S61/Energy!AW61</f>
        <v>0.39381879039751239</v>
      </c>
      <c r="T61" s="348">
        <f>Energy!T61/Energy!AW61</f>
        <v>0.25485071775662776</v>
      </c>
      <c r="U61" s="348">
        <f>Energy!U61/Energy!AW61</f>
        <v>0.50144515093063102</v>
      </c>
      <c r="V61" s="348">
        <f>Energy!V61/Energy!$AW61</f>
        <v>0.3907773289587797</v>
      </c>
      <c r="W61" s="348">
        <f>Energy!W61/Energy!AW61</f>
        <v>0.35045231485002148</v>
      </c>
      <c r="X61" s="348">
        <f>Energy!X61/Energy!AW61</f>
        <v>0.27408206517600009</v>
      </c>
      <c r="Y61" s="348">
        <f>Energy!Y61/Energy!AW61</f>
        <v>0.52020471528700385</v>
      </c>
      <c r="Z61" s="348">
        <f>Energy!Z61/Energy!AW61</f>
        <v>0.38310700090061789</v>
      </c>
      <c r="AA61" s="349">
        <f>Energy!AA61/Energy!AW61</f>
        <v>0.18175689027635872</v>
      </c>
      <c r="AB61" s="349">
        <f>Energy!AB61/Energy!AW61</f>
        <v>0.24588154249189489</v>
      </c>
      <c r="AC61" s="350">
        <f>Energy!AC61/Energy!AW61</f>
        <v>0.30881106627537352</v>
      </c>
      <c r="AD61" s="350">
        <f>Energy!AD61/Energy!AW61</f>
        <v>0.26695212962022002</v>
      </c>
      <c r="AE61" s="350">
        <f>Energy!AE61/Energy!AW61</f>
        <v>0.21879691993934122</v>
      </c>
      <c r="AF61" s="351">
        <f>Energy!AF61/Energy!AW61</f>
        <v>0.1927418700757981</v>
      </c>
      <c r="AG61" s="351">
        <f>Energy!AG61/Energy!AW61</f>
        <v>0.25704858154708288</v>
      </c>
      <c r="AH61" s="351">
        <f>Energy!AH61/Energy!AW61</f>
        <v>0.41124837699663375</v>
      </c>
      <c r="AI61" s="352">
        <f>Energy!AI61/Energy!AW61</f>
        <v>0.27580243798073256</v>
      </c>
      <c r="AJ61" s="352">
        <f>Energy!AJ61/Energy!$AW61</f>
        <v>0.26745225526439309</v>
      </c>
      <c r="AK61" s="352">
        <f>Energy!AK61/Energy!AW61</f>
        <v>0.23032642576674967</v>
      </c>
      <c r="AL61" s="352">
        <f>Energy!AL61/Energy!AW61</f>
        <v>0.22547795885001073</v>
      </c>
      <c r="AM61" s="352">
        <f>Energy!AM61/Energy!AW61</f>
        <v>0.24997468861327052</v>
      </c>
      <c r="AN61" s="352">
        <f>Energy!AN61/Energy!AW61</f>
        <v>0.28015293585194484</v>
      </c>
      <c r="AO61" s="352">
        <f>Energy!AO61/Energy!AW61</f>
        <v>0.27773002067651359</v>
      </c>
      <c r="AP61" s="352">
        <f>Energy!AP61/Energy!AW61</f>
        <v>0.24177757319125245</v>
      </c>
      <c r="AQ61" s="352">
        <f>Energy!AQ61/Energy!AW61</f>
        <v>0.2781176694074397</v>
      </c>
      <c r="AR61" s="352">
        <f>Energy!AR61/Energy!AW61</f>
        <v>0.30366607968206233</v>
      </c>
      <c r="AS61" s="352">
        <f>Energy!AS61/Energy!$AW61</f>
        <v>0.30230357253282381</v>
      </c>
      <c r="AT61" s="352">
        <f>Energy!AT61/Energy!AW61</f>
        <v>0.32151670253831699</v>
      </c>
      <c r="AU61" s="352">
        <f>Energy!AU61/Energy!AW61</f>
        <v>0.3262062354326663</v>
      </c>
    </row>
    <row r="62" spans="1:47">
      <c r="A62" s="14" t="str">
        <f>RunTime!A62</f>
        <v>raytrace</v>
      </c>
      <c r="B62" s="14" t="str">
        <f>RunTime!B62</f>
        <v>NS</v>
      </c>
      <c r="C62" s="15">
        <f>Energy!C62/Energy!AW62</f>
        <v>2.957039207804983</v>
      </c>
      <c r="D62" s="15">
        <f>Energy!D62/Energy!AW62</f>
        <v>2.8420373941250414</v>
      </c>
      <c r="E62" s="346">
        <f>Energy!E62/Energy!AW62</f>
        <v>0.40159435759240691</v>
      </c>
      <c r="F62" s="347">
        <f>Energy!F62/Energy!AW62</f>
        <v>0.55994128558771361</v>
      </c>
      <c r="G62" s="348">
        <f>Energy!G62/Energy!AW62</f>
        <v>0.36172227854836919</v>
      </c>
      <c r="H62" s="348">
        <f>Energy!H62/Energy!$AW62</f>
        <v>0.3198058349627616</v>
      </c>
      <c r="I62" s="348">
        <f>Energy!I62/Energy!AW62</f>
        <v>0.26173062087957938</v>
      </c>
      <c r="J62" s="348">
        <f>Energy!J62/Energy!AW62</f>
        <v>0.22951041042111292</v>
      </c>
      <c r="K62" s="348">
        <f>Energy!K62/Energy!AW62</f>
        <v>0.43570694562382029</v>
      </c>
      <c r="L62" s="348">
        <f>Energy!L62/Energy!$AW62</f>
        <v>0.3915866554833769</v>
      </c>
      <c r="M62" s="348">
        <f>Energy!M62/Energy!AW62</f>
        <v>0.3777304800386681</v>
      </c>
      <c r="N62" s="348">
        <f>Energy!N62/Energy!$AW62</f>
        <v>0.3488340055848414</v>
      </c>
      <c r="O62" s="348">
        <f>Energy!O62/Energy!AW62</f>
        <v>0.30223758548784885</v>
      </c>
      <c r="P62" s="348">
        <f>Energy!P62/Energy!AW62</f>
        <v>0.21466875819505485</v>
      </c>
      <c r="Q62" s="348">
        <f>Energy!Q62/Energy!AW62</f>
        <v>0.46424332794055201</v>
      </c>
      <c r="R62" s="348">
        <f>Energy!R62/Energy!$AW62</f>
        <v>0.43404337990262581</v>
      </c>
      <c r="S62" s="348">
        <f>Energy!S62/Energy!AW62</f>
        <v>0.40134625842726268</v>
      </c>
      <c r="T62" s="348">
        <f>Energy!T62/Energy!AW62</f>
        <v>0.25721838177940387</v>
      </c>
      <c r="U62" s="348">
        <f>Energy!U62/Energy!AW62</f>
        <v>0.43637398502470448</v>
      </c>
      <c r="V62" s="348">
        <f>Energy!V62/Energy!$AW62</f>
        <v>0.32084801777042882</v>
      </c>
      <c r="W62" s="348">
        <f>Energy!W62/Energy!AW62</f>
        <v>0.29040576998108331</v>
      </c>
      <c r="X62" s="348">
        <f>Energy!X62/Energy!AW62</f>
        <v>0.23595215949162099</v>
      </c>
      <c r="Y62" s="348">
        <f>Energy!Y62/Energy!AW62</f>
        <v>0.58252362980606531</v>
      </c>
      <c r="Z62" s="348">
        <f>Energy!Z62/Energy!AW62</f>
        <v>0.38310365922579498</v>
      </c>
      <c r="AA62" s="349">
        <f>Energy!AA62/Energy!AW62</f>
        <v>0.16765998346607697</v>
      </c>
      <c r="AB62" s="349">
        <f>Energy!AB62/Energy!AW62</f>
        <v>0.2259741319033127</v>
      </c>
      <c r="AC62" s="350">
        <f>Energy!AC62/Energy!AW62</f>
        <v>0.24535884971082855</v>
      </c>
      <c r="AD62" s="350">
        <f>Energy!AD62/Energy!AW62</f>
        <v>0.21645514009266831</v>
      </c>
      <c r="AE62" s="350">
        <f>Energy!AE62/Energy!AW62</f>
        <v>0.18337876240329318</v>
      </c>
      <c r="AF62" s="351">
        <f>Energy!AF62/Energy!AW62</f>
        <v>0.19185961010019373</v>
      </c>
      <c r="AG62" s="351">
        <f>Energy!AG62/Energy!AW62</f>
        <v>0.24792474716797042</v>
      </c>
      <c r="AH62" s="351">
        <f>Energy!AH62/Energy!AW62</f>
        <v>0.37705124707616966</v>
      </c>
      <c r="AI62" s="352">
        <f>Energy!AI62/Energy!AW62</f>
        <v>0.22982073297839042</v>
      </c>
      <c r="AJ62" s="352">
        <f>Energy!AJ62/Energy!$AW62</f>
        <v>0.22652931627123238</v>
      </c>
      <c r="AK62" s="352">
        <f>Energy!AK62/Energy!AW62</f>
        <v>0.20505789817742717</v>
      </c>
      <c r="AL62" s="352">
        <f>Energy!AL62/Energy!AW62</f>
        <v>0.20444721007072153</v>
      </c>
      <c r="AM62" s="352">
        <f>Energy!AM62/Energy!AW62</f>
        <v>0.25036403779275468</v>
      </c>
      <c r="AN62" s="352">
        <f>Energy!AN62/Energy!AW62</f>
        <v>0.28271539516384064</v>
      </c>
      <c r="AO62" s="352">
        <f>Energy!AO62/Energy!AW62</f>
        <v>0.28176297116054461</v>
      </c>
      <c r="AP62" s="352">
        <f>Energy!AP62/Energy!AW62</f>
        <v>0.26312515920855262</v>
      </c>
      <c r="AQ62" s="352">
        <f>Energy!AQ62/Energy!AW62</f>
        <v>0.33844833288259152</v>
      </c>
      <c r="AR62" s="352">
        <f>Energy!AR62/Energy!AW62</f>
        <v>0.26737029887004121</v>
      </c>
      <c r="AS62" s="352">
        <f>Energy!AS62/Energy!$AW62</f>
        <v>0.26818887501979521</v>
      </c>
      <c r="AT62" s="352">
        <f>Energy!AT62/Energy!AW62</f>
        <v>0.34013139880114163</v>
      </c>
      <c r="AU62" s="352">
        <f>Energy!AU62/Energy!AW62</f>
        <v>0.34920838302030655</v>
      </c>
    </row>
    <row r="63" spans="1:47">
      <c r="A63" s="14" t="str">
        <f>RunTime!A63</f>
        <v>streamcluster</v>
      </c>
      <c r="B63" s="14" t="str">
        <f>RunTime!B63</f>
        <v>NS</v>
      </c>
      <c r="C63" s="15">
        <f>Energy!C63/Energy!AW63</f>
        <v>1.9284184327619489</v>
      </c>
      <c r="D63" s="15">
        <f>Energy!D63/Energy!AW63</f>
        <v>2.5309478406370447</v>
      </c>
      <c r="E63" s="346">
        <f>Energy!E63/Energy!AW63</f>
        <v>0.57207919911674754</v>
      </c>
      <c r="F63" s="347">
        <f>Energy!F63/Energy!AW63</f>
        <v>1.1120958904319633</v>
      </c>
      <c r="G63" s="348">
        <f>Energy!G63/Energy!AW63</f>
        <v>0.61026557476072762</v>
      </c>
      <c r="H63" s="348">
        <f>Energy!H63/Energy!$AW63</f>
        <v>0.58821316639404209</v>
      </c>
      <c r="I63" s="348">
        <f>Energy!I63/Energy!AW63</f>
        <v>0.41088792318038908</v>
      </c>
      <c r="J63" s="348">
        <f>Energy!J63/Energy!AW63</f>
        <v>0.32257138604005703</v>
      </c>
      <c r="K63" s="348">
        <f>Energy!K63/Energy!AW63</f>
        <v>0.66021101324357423</v>
      </c>
      <c r="L63" s="348">
        <f>Energy!L63/Energy!$AW63</f>
        <v>0.58898608078509784</v>
      </c>
      <c r="M63" s="348">
        <f>Energy!M63/Energy!AW63</f>
        <v>0.50810438228295762</v>
      </c>
      <c r="N63" s="348">
        <f>Energy!N63/Energy!$AW63</f>
        <v>0.47138129054842837</v>
      </c>
      <c r="O63" s="348">
        <f>Energy!O63/Energy!AW63</f>
        <v>0.37459941188228674</v>
      </c>
      <c r="P63" s="348">
        <f>Energy!P63/Energy!AW63</f>
        <v>0.23830808212780855</v>
      </c>
      <c r="Q63" s="348">
        <f>Energy!Q63/Energy!AW63</f>
        <v>0.60716516304823365</v>
      </c>
      <c r="R63" s="348">
        <f>Energy!R63/Energy!$AW63</f>
        <v>0.55890369674361418</v>
      </c>
      <c r="S63" s="348">
        <f>Energy!S63/Energy!AW63</f>
        <v>0.49814636351980635</v>
      </c>
      <c r="T63" s="348">
        <f>Energy!T63/Energy!AW63</f>
        <v>0.26166547385961708</v>
      </c>
      <c r="U63" s="348">
        <f>Energy!U63/Energy!AW63</f>
        <v>0.55389156030392606</v>
      </c>
      <c r="V63" s="348">
        <f>Energy!V63/Energy!$AW63</f>
        <v>0.38540463385794638</v>
      </c>
      <c r="W63" s="348">
        <f>Energy!W63/Energy!AW63</f>
        <v>0.34070817692058863</v>
      </c>
      <c r="X63" s="348">
        <f>Energy!X63/Energy!AW63</f>
        <v>0.24549333178099816</v>
      </c>
      <c r="Y63" s="348">
        <f>Energy!Y63/Energy!AW63</f>
        <v>0.72862207309272697</v>
      </c>
      <c r="Z63" s="348">
        <f>Energy!Z63/Energy!AW63</f>
        <v>0.46320781510847719</v>
      </c>
      <c r="AA63" s="349">
        <f>Energy!AA63/Energy!AW63</f>
        <v>0.20619825188647539</v>
      </c>
      <c r="AB63" s="349">
        <f>Energy!AB63/Energy!AW63</f>
        <v>0.29411286462328357</v>
      </c>
      <c r="AC63" s="350">
        <f>Energy!AC63/Energy!AW63</f>
        <v>0.37313778805703518</v>
      </c>
      <c r="AD63" s="350">
        <f>Energy!AD63/Energy!AW63</f>
        <v>0.29252011221090307</v>
      </c>
      <c r="AE63" s="350">
        <f>Energy!AE63/Energy!AW63</f>
        <v>0.21182523263823388</v>
      </c>
      <c r="AF63" s="351">
        <f>Energy!AF63/Energy!AW63</f>
        <v>0.24797395707737221</v>
      </c>
      <c r="AG63" s="351">
        <f>Energy!AG63/Energy!AW63</f>
        <v>0.33038302198955405</v>
      </c>
      <c r="AH63" s="351">
        <f>Energy!AH63/Energy!AW63</f>
        <v>0.51114500260377782</v>
      </c>
      <c r="AI63" s="352">
        <f>Energy!AI63/Energy!AW63</f>
        <v>0.36087421349610321</v>
      </c>
      <c r="AJ63" s="352">
        <f>Energy!AJ63/Energy!$AW63</f>
        <v>0.34636343190914765</v>
      </c>
      <c r="AK63" s="352">
        <f>Energy!AK63/Energy!AW63</f>
        <v>0.27459035472734056</v>
      </c>
      <c r="AL63" s="352">
        <f>Energy!AL63/Energy!AW63</f>
        <v>0.25388133461490925</v>
      </c>
      <c r="AM63" s="352">
        <f>Energy!AM63/Energy!AW63</f>
        <v>0.22823723637464099</v>
      </c>
      <c r="AN63" s="352">
        <f>Energy!AN63/Energy!AW63</f>
        <v>0.46270056072834831</v>
      </c>
      <c r="AO63" s="352">
        <f>Energy!AO63/Energy!AW63</f>
        <v>0.45599598303199274</v>
      </c>
      <c r="AP63" s="352">
        <f>Energy!AP63/Energy!AW63</f>
        <v>0.33365980887153335</v>
      </c>
      <c r="AQ63" s="352">
        <f>Energy!AQ63/Energy!AW63</f>
        <v>0.29629937358986946</v>
      </c>
      <c r="AR63" s="352">
        <f>Energy!AR63/Energy!AW63</f>
        <v>0.40758323472865715</v>
      </c>
      <c r="AS63" s="352">
        <f>Energy!AS63/Energy!$AW63</f>
        <v>0.39464480276017266</v>
      </c>
      <c r="AT63" s="352">
        <f>Energy!AT63/Energy!AW63</f>
        <v>0.58063797825677765</v>
      </c>
      <c r="AU63" s="352">
        <f>Energy!AU63/Energy!AW63</f>
        <v>0.56923682328126801</v>
      </c>
    </row>
    <row r="64" spans="1:47">
      <c r="A64" s="14" t="str">
        <f>RunTime!A64</f>
        <v>swaptions</v>
      </c>
      <c r="B64" s="14" t="str">
        <f>RunTime!B64</f>
        <v>NS</v>
      </c>
      <c r="C64" s="15">
        <f>Energy!C64/Energy!AW64</f>
        <v>1.9422862079225196</v>
      </c>
      <c r="D64" s="15">
        <f>Energy!D64/Energy!AW64</f>
        <v>2.4940192796380738</v>
      </c>
      <c r="E64" s="346">
        <f>Energy!E64/Energy!AW64</f>
        <v>0.45533138185522393</v>
      </c>
      <c r="F64" s="347">
        <f>Energy!F64/Energy!AW64</f>
        <v>0.56681014613019676</v>
      </c>
      <c r="G64" s="348">
        <f>Energy!G64/Energy!AW64</f>
        <v>0.42559848532970784</v>
      </c>
      <c r="H64" s="348">
        <f>Energy!H64/Energy!$AW64</f>
        <v>0.39942510599352815</v>
      </c>
      <c r="I64" s="348">
        <f>Energy!I64/Energy!AW64</f>
        <v>0.31382686654417752</v>
      </c>
      <c r="J64" s="348">
        <f>Energy!J64/Energy!AW64</f>
        <v>0.26986688342387921</v>
      </c>
      <c r="K64" s="348">
        <f>Energy!K64/Energy!AW64</f>
        <v>0.44245852488692367</v>
      </c>
      <c r="L64" s="348">
        <f>Energy!L64/Energy!$AW64</f>
        <v>0.41724970848058412</v>
      </c>
      <c r="M64" s="348">
        <f>Energy!M64/Energy!AW64</f>
        <v>0.42782797382487719</v>
      </c>
      <c r="N64" s="348">
        <f>Energy!N64/Energy!$AW64</f>
        <v>0.41000187905479774</v>
      </c>
      <c r="O64" s="348">
        <f>Energy!O64/Energy!AW64</f>
        <v>0.34740312937653089</v>
      </c>
      <c r="P64" s="348">
        <f>Energy!P64/Energy!AW64</f>
        <v>0.25042107184643553</v>
      </c>
      <c r="Q64" s="348">
        <f>Energy!Q64/Energy!AW64</f>
        <v>0.46794640401303261</v>
      </c>
      <c r="R64" s="348">
        <f>Energy!R64/Energy!$AW64</f>
        <v>0.44816940044154885</v>
      </c>
      <c r="S64" s="348">
        <f>Energy!S64/Energy!AW64</f>
        <v>0.4120809256436711</v>
      </c>
      <c r="T64" s="348">
        <f>Energy!T64/Energy!AW64</f>
        <v>0.26615641740899998</v>
      </c>
      <c r="U64" s="348">
        <f>Energy!U64/Energy!AW64</f>
        <v>0.49006758916602139</v>
      </c>
      <c r="V64" s="348">
        <f>Energy!V64/Energy!$AW64</f>
        <v>0.38448729368532064</v>
      </c>
      <c r="W64" s="348">
        <f>Energy!W64/Energy!AW64</f>
        <v>0.34540937781449266</v>
      </c>
      <c r="X64" s="348">
        <f>Energy!X64/Energy!AW64</f>
        <v>0.27193662279365866</v>
      </c>
      <c r="Y64" s="348">
        <f>Energy!Y64/Energy!AW64</f>
        <v>0.56145065269689409</v>
      </c>
      <c r="Z64" s="348">
        <f>Energy!Z64/Energy!AW64</f>
        <v>0.40634053371635998</v>
      </c>
      <c r="AA64" s="349">
        <f>Energy!AA64/Energy!AW64</f>
        <v>0.19329988002843934</v>
      </c>
      <c r="AB64" s="349">
        <f>Energy!AB64/Energy!AW64</f>
        <v>0.25854291720365807</v>
      </c>
      <c r="AC64" s="350">
        <f>Energy!AC64/Energy!AW64</f>
        <v>0.28700934448326415</v>
      </c>
      <c r="AD64" s="350">
        <f>Energy!AD64/Energy!AW64</f>
        <v>0.25229141037708297</v>
      </c>
      <c r="AE64" s="350">
        <f>Energy!AE64/Energy!AW64</f>
        <v>0.21045157233942446</v>
      </c>
      <c r="AF64" s="351">
        <f>Energy!AF64/Energy!AW64</f>
        <v>0.20231862778619078</v>
      </c>
      <c r="AG64" s="351">
        <f>Energy!AG64/Energy!AW64</f>
        <v>0.26533203980840042</v>
      </c>
      <c r="AH64" s="351">
        <f>Energy!AH64/Energy!AW64</f>
        <v>0.42676548545167475</v>
      </c>
      <c r="AI64" s="352">
        <f>Energy!AI64/Energy!AW64</f>
        <v>0.27036520105653722</v>
      </c>
      <c r="AJ64" s="352">
        <f>Energy!AJ64/Energy!$AW64</f>
        <v>0.26278819669618891</v>
      </c>
      <c r="AK64" s="352">
        <f>Energy!AK64/Energy!AW64</f>
        <v>0.22944720027362916</v>
      </c>
      <c r="AL64" s="352">
        <f>Energy!AL64/Energy!AW64</f>
        <v>0.22343643001142671</v>
      </c>
      <c r="AM64" s="352">
        <f>Energy!AM64/Energy!AW64</f>
        <v>0.25155642704094755</v>
      </c>
      <c r="AN64" s="352">
        <f>Energy!AN64/Energy!AW64</f>
        <v>0.29289806572812438</v>
      </c>
      <c r="AO64" s="352">
        <f>Energy!AO64/Energy!AW64</f>
        <v>0.2904441619651677</v>
      </c>
      <c r="AP64" s="352">
        <f>Energy!AP64/Energy!AW64</f>
        <v>0.26089582115538523</v>
      </c>
      <c r="AQ64" s="352">
        <f>Energy!AQ64/Energy!AW64</f>
        <v>0.31132352388017859</v>
      </c>
      <c r="AR64" s="352">
        <f>Energy!AR64/Energy!AW64</f>
        <v>0.30974492680123972</v>
      </c>
      <c r="AS64" s="352">
        <f>Energy!AS64/Energy!$AW64</f>
        <v>0.30789751985323272</v>
      </c>
      <c r="AT64" s="352">
        <f>Energy!AT64/Energy!AW64</f>
        <v>0.35006849289779712</v>
      </c>
      <c r="AU64" s="352">
        <f>Energy!AU64/Energy!AW64</f>
        <v>0.35648361954268393</v>
      </c>
    </row>
    <row r="65" spans="1:47">
      <c r="A65" s="14" t="str">
        <f>RunTime!A65</f>
        <v>vips</v>
      </c>
      <c r="B65" s="14" t="str">
        <f>RunTime!B65</f>
        <v>NS</v>
      </c>
      <c r="C65" s="15">
        <f>Energy!C65/Energy!AW65</f>
        <v>2.0767628335874022</v>
      </c>
      <c r="D65" s="15">
        <f>Energy!D65/Energy!AW65</f>
        <v>2.2895715215833996</v>
      </c>
      <c r="E65" s="346">
        <f>Energy!E65/Energy!AW65</f>
        <v>0.53368473540912575</v>
      </c>
      <c r="F65" s="347">
        <f>Energy!F65/Energy!AW65</f>
        <v>0.67858724849961771</v>
      </c>
      <c r="G65" s="348">
        <f>Energy!G65/Energy!AW65</f>
        <v>0.27984421555872863</v>
      </c>
      <c r="H65" s="348">
        <f>Energy!H65/Energy!$AW65</f>
        <v>0.26336043464249559</v>
      </c>
      <c r="I65" s="348">
        <f>Energy!I65/Energy!AW65</f>
        <v>0.23525580491453615</v>
      </c>
      <c r="J65" s="348">
        <f>Energy!J65/Energy!AW65</f>
        <v>0.21764981502199562</v>
      </c>
      <c r="K65" s="348">
        <f>Energy!K65/Energy!AW65</f>
        <v>0.29362299557956173</v>
      </c>
      <c r="L65" s="348">
        <f>Energy!L65/Energy!$AW65</f>
        <v>0.27037920392574816</v>
      </c>
      <c r="M65" s="348">
        <f>Energy!M65/Energy!AW65</f>
        <v>0.36140100765250821</v>
      </c>
      <c r="N65" s="348">
        <f>Energy!N65/Energy!$AW65</f>
        <v>0.34847059304832839</v>
      </c>
      <c r="O65" s="348">
        <f>Energy!O65/Energy!AW65</f>
        <v>0.32155951236232594</v>
      </c>
      <c r="P65" s="348">
        <f>Energy!P65/Energy!AW65</f>
        <v>0.24706412416800905</v>
      </c>
      <c r="Q65" s="348">
        <f>Energy!Q65/Energy!AW65</f>
        <v>0.3881220670970954</v>
      </c>
      <c r="R65" s="348">
        <f>Energy!R65/Energy!$AW65</f>
        <v>0.36084245706135426</v>
      </c>
      <c r="S65" s="348">
        <f>Energy!S65/Energy!AW65</f>
        <v>0.34511706799726449</v>
      </c>
      <c r="T65" s="348">
        <f>Energy!T65/Energy!AW65</f>
        <v>0.25537884290058799</v>
      </c>
      <c r="U65" s="348">
        <f>Energy!U65/Energy!AW65</f>
        <v>0.48322481652389571</v>
      </c>
      <c r="V65" s="348">
        <f>Energy!V65/Energy!$AW65</f>
        <v>0.39065692270733071</v>
      </c>
      <c r="W65" s="348">
        <f>Energy!W65/Energy!AW65</f>
        <v>0.36421602268022013</v>
      </c>
      <c r="X65" s="348">
        <f>Energy!X65/Energy!AW65</f>
        <v>0.30200629066113061</v>
      </c>
      <c r="Y65" s="348">
        <f>Energy!Y65/Energy!AW65</f>
        <v>0.46701074468409493</v>
      </c>
      <c r="Z65" s="348">
        <f>Energy!Z65/Energy!AW65</f>
        <v>0.362858062417238</v>
      </c>
      <c r="AA65" s="349">
        <f>Energy!AA65/Energy!AW65</f>
        <v>0.23936225128307526</v>
      </c>
      <c r="AB65" s="349">
        <f>Energy!AB65/Energy!AW65</f>
        <v>0.30756932800126824</v>
      </c>
      <c r="AC65" s="350">
        <f>Energy!AC65/Energy!AW65</f>
        <v>0.27200454068712859</v>
      </c>
      <c r="AD65" s="350">
        <f>Energy!AD65/Energy!AW65</f>
        <v>0.261990490950262</v>
      </c>
      <c r="AE65" s="350">
        <f>Energy!AE65/Energy!AW65</f>
        <v>0.235612732450277</v>
      </c>
      <c r="AF65" s="351">
        <f>Energy!AF65/Energy!AW65</f>
        <v>0.26949652100262317</v>
      </c>
      <c r="AG65" s="351">
        <f>Energy!AG65/Energy!AW65</f>
        <v>0.37767521598223447</v>
      </c>
      <c r="AH65" s="351">
        <f>Energy!AH65/Energy!AW65</f>
        <v>0.50852242592837571</v>
      </c>
      <c r="AI65" s="352">
        <f>Energy!AI65/Energy!AW65</f>
        <v>0.25584408195013653</v>
      </c>
      <c r="AJ65" s="352">
        <f>Energy!AJ65/Energy!$AW65</f>
        <v>0.25296237849462738</v>
      </c>
      <c r="AK65" s="352">
        <f>Energy!AK65/Energy!AW65</f>
        <v>0.23915067813143226</v>
      </c>
      <c r="AL65" s="352">
        <f>Energy!AL65/Energy!AW65</f>
        <v>0.24551357585401212</v>
      </c>
      <c r="AM65" s="352">
        <f>Energy!AM65/Energy!AW65</f>
        <v>0.30908394280780188</v>
      </c>
      <c r="AN65" s="352">
        <f>Energy!AN65/Energy!AW65</f>
        <v>0.28494775899466318</v>
      </c>
      <c r="AO65" s="352">
        <f>Energy!AO65/Energy!AW65</f>
        <v>0.28232341805084554</v>
      </c>
      <c r="AP65" s="352">
        <f>Energy!AP65/Energy!AW65</f>
        <v>0.28757192639817192</v>
      </c>
      <c r="AQ65" s="352">
        <f>Energy!AQ65/Energy!AW65</f>
        <v>0.3738417528596541</v>
      </c>
      <c r="AR65" s="352">
        <f>Energy!AR65/Energy!AW65</f>
        <v>0.31954289454168439</v>
      </c>
      <c r="AS65" s="352">
        <f>Energy!AS65/Energy!$AW65</f>
        <v>0.32418008467845394</v>
      </c>
      <c r="AT65" s="352">
        <f>Energy!AT65/Energy!AW65</f>
        <v>0.31015533086561425</v>
      </c>
      <c r="AU65" s="352">
        <f>Energy!AU65/Energy!AW65</f>
        <v>0.32084433197975798</v>
      </c>
    </row>
    <row r="66" spans="1:47">
      <c r="A66" s="14" t="str">
        <f>RunTime!A66</f>
        <v>x264</v>
      </c>
      <c r="B66" s="14" t="str">
        <f>RunTime!B66</f>
        <v>NS</v>
      </c>
      <c r="C66" s="15">
        <f>Energy!C66/Energy!AW66</f>
        <v>2.4851949919474579</v>
      </c>
      <c r="D66" s="15">
        <f>Energy!D66/Energy!AW66</f>
        <v>2.58010938417664</v>
      </c>
      <c r="E66" s="346">
        <f>Energy!E66/Energy!AW66</f>
        <v>0.48232819829578416</v>
      </c>
      <c r="F66" s="347">
        <f>Energy!F66/Energy!AW66</f>
        <v>0.55888459680968317</v>
      </c>
      <c r="G66" s="348">
        <f>Energy!G66/Energy!AW66</f>
        <v>0.19572863348153269</v>
      </c>
      <c r="H66" s="348">
        <f>Energy!H66/Energy!$AW66</f>
        <v>0.18489307103320923</v>
      </c>
      <c r="I66" s="348">
        <f>Energy!I66/Energy!AW66</f>
        <v>0.16284294039221969</v>
      </c>
      <c r="J66" s="348">
        <f>Energy!J66/Energy!AW66</f>
        <v>0.1510965760912473</v>
      </c>
      <c r="K66" s="348">
        <f>Energy!K66/Energy!AW66</f>
        <v>0.22986252939045373</v>
      </c>
      <c r="L66" s="348">
        <f>Energy!L66/Energy!$AW66</f>
        <v>0.2208702255822009</v>
      </c>
      <c r="M66" s="348">
        <f>Energy!M66/Energy!AW66</f>
        <v>0.26339781533239176</v>
      </c>
      <c r="N66" s="348">
        <f>Energy!N66/Energy!$AW66</f>
        <v>0.25785842873168996</v>
      </c>
      <c r="O66" s="348">
        <f>Energy!O66/Energy!AW66</f>
        <v>0.23574292269871439</v>
      </c>
      <c r="P66" s="348">
        <f>Energy!P66/Energy!AW66</f>
        <v>0.18618854436399207</v>
      </c>
      <c r="Q66" s="348">
        <f>Energy!Q66/Energy!AW66</f>
        <v>0.30596521171975666</v>
      </c>
      <c r="R66" s="348">
        <f>Energy!R66/Energy!$AW66</f>
        <v>0.28907043834165835</v>
      </c>
      <c r="S66" s="348">
        <f>Energy!S66/Energy!AW66</f>
        <v>0.276534855652668</v>
      </c>
      <c r="T66" s="348">
        <f>Energy!T66/Energy!AW66</f>
        <v>0.19932919865036686</v>
      </c>
      <c r="U66" s="348">
        <f>Energy!U66/Energy!AW66</f>
        <v>0.37659062126955239</v>
      </c>
      <c r="V66" s="348">
        <f>Energy!V66/Energy!$AW66</f>
        <v>0.30290091409713893</v>
      </c>
      <c r="W66" s="348">
        <f>Energy!W66/Energy!AW66</f>
        <v>0.28667235122395246</v>
      </c>
      <c r="X66" s="348">
        <f>Energy!X66/Energy!AW66</f>
        <v>0.24329297776684672</v>
      </c>
      <c r="Y66" s="348">
        <f>Energy!Y66/Energy!AW66</f>
        <v>0.46470292078786962</v>
      </c>
      <c r="Z66" s="348">
        <f>Energy!Z66/Energy!AW66</f>
        <v>0.3289280381439188</v>
      </c>
      <c r="AA66" s="349">
        <f>Energy!AA66/Energy!AW66</f>
        <v>0.23336557654600462</v>
      </c>
      <c r="AB66" s="349">
        <f>Energy!AB66/Energy!AW66</f>
        <v>0.27052206677796664</v>
      </c>
      <c r="AC66" s="350">
        <f>Energy!AC66/Energy!AW66</f>
        <v>0.25710537415906759</v>
      </c>
      <c r="AD66" s="350">
        <f>Energy!AD66/Energy!AW66</f>
        <v>0.22637521462651489</v>
      </c>
      <c r="AE66" s="350">
        <f>Energy!AE66/Energy!AW66</f>
        <v>0.20469471481802992</v>
      </c>
      <c r="AF66" s="351">
        <f>Energy!AF66/Energy!AW66</f>
        <v>0.2451504099370117</v>
      </c>
      <c r="AG66" s="351">
        <f>Energy!AG66/Energy!AW66</f>
        <v>0.28156504783966779</v>
      </c>
      <c r="AH66" s="351">
        <f>Energy!AH66/Energy!AW66</f>
        <v>0.44345441339426872</v>
      </c>
      <c r="AI66" s="352">
        <f>Energy!AI66/Energy!AW66</f>
        <v>0.19661337953525426</v>
      </c>
      <c r="AJ66" s="352">
        <f>Energy!AJ66/Energy!$AW66</f>
        <v>0.19421682011355507</v>
      </c>
      <c r="AK66" s="352">
        <f>Energy!AK66/Energy!AW66</f>
        <v>0.18414291206770664</v>
      </c>
      <c r="AL66" s="352">
        <f>Energy!AL66/Energy!AW66</f>
        <v>0.18905978715224986</v>
      </c>
      <c r="AM66" s="352">
        <f>Energy!AM66/Energy!AW66</f>
        <v>0.23936174185941286</v>
      </c>
      <c r="AN66" s="352">
        <f>Energy!AN66/Energy!AW66</f>
        <v>0.2377610096925272</v>
      </c>
      <c r="AO66" s="352">
        <f>Energy!AO66/Energy!AW66</f>
        <v>0.23576975830215735</v>
      </c>
      <c r="AP66" s="352">
        <f>Energy!AP66/Energy!AW66</f>
        <v>0.22633550026866403</v>
      </c>
      <c r="AQ66" s="352">
        <f>Energy!AQ66/Energy!AW66</f>
        <v>0.28653110823631867</v>
      </c>
      <c r="AR66" s="352">
        <f>Energy!AR66/Energy!AW66</f>
        <v>0.27310330820725642</v>
      </c>
      <c r="AS66" s="352">
        <f>Energy!AS66/Energy!$AW66</f>
        <v>0.27500154487630485</v>
      </c>
      <c r="AT66" s="352">
        <f>Energy!AT66/Energy!AW66</f>
        <v>0.31583850414813597</v>
      </c>
      <c r="AU66" s="352">
        <f>Energy!AU66/Energy!AW66</f>
        <v>0.33102577591600307</v>
      </c>
    </row>
    <row r="67" spans="1:47">
      <c r="A67" s="14"/>
      <c r="B67" s="14"/>
      <c r="C67" s="15"/>
      <c r="D67" s="15"/>
      <c r="E67" s="346"/>
      <c r="F67" s="347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9"/>
      <c r="AB67" s="349"/>
      <c r="AC67" s="350"/>
      <c r="AD67" s="350"/>
      <c r="AE67" s="350"/>
      <c r="AF67" s="351"/>
      <c r="AG67" s="351"/>
      <c r="AH67" s="351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</row>
    <row r="68" spans="1:47" s="246" customFormat="1">
      <c r="A68" s="354" t="s">
        <v>293</v>
      </c>
      <c r="B68" s="354" t="s">
        <v>16</v>
      </c>
      <c r="C68" s="355">
        <f t="shared" ref="C68:H68" si="0">AVERAGE(C75:C78)</f>
        <v>2.2495975359867986</v>
      </c>
      <c r="D68" s="355">
        <f t="shared" si="0"/>
        <v>2.300242210048657</v>
      </c>
      <c r="E68" s="356">
        <f t="shared" si="0"/>
        <v>0.53746531959911459</v>
      </c>
      <c r="F68" s="357">
        <f t="shared" si="0"/>
        <v>0.95469583249640555</v>
      </c>
      <c r="G68" s="358">
        <f t="shared" si="0"/>
        <v>0.43862690111087566</v>
      </c>
      <c r="H68" s="358">
        <f t="shared" si="0"/>
        <v>0.36938584040881622</v>
      </c>
      <c r="I68" s="358">
        <f t="shared" ref="I68:AT68" si="1">AVERAGE(I75:I78)</f>
        <v>0.31477851367353948</v>
      </c>
      <c r="J68" s="358">
        <f t="shared" si="1"/>
        <v>0.26400142132027882</v>
      </c>
      <c r="K68" s="358">
        <f t="shared" ref="K68:X68" si="2">AVERAGE(K75:K78)</f>
        <v>0.44781371214000687</v>
      </c>
      <c r="L68" s="358">
        <f t="shared" si="2"/>
        <v>0.36301102409800656</v>
      </c>
      <c r="M68" s="358">
        <f t="shared" si="2"/>
        <v>0.40955891328336314</v>
      </c>
      <c r="N68" s="358">
        <f t="shared" si="2"/>
        <v>0.35880414193997329</v>
      </c>
      <c r="O68" s="358">
        <f t="shared" si="2"/>
        <v>0.30828797687729914</v>
      </c>
      <c r="P68" s="358">
        <f t="shared" si="2"/>
        <v>0.22719046704813994</v>
      </c>
      <c r="Q68" s="358">
        <f t="shared" si="2"/>
        <v>0.42111064893976052</v>
      </c>
      <c r="R68" s="358">
        <f t="shared" si="2"/>
        <v>0.37170764562862391</v>
      </c>
      <c r="S68" s="358">
        <f t="shared" si="2"/>
        <v>0.3452740433097401</v>
      </c>
      <c r="T68" s="358">
        <f t="shared" si="2"/>
        <v>0.23017514381081933</v>
      </c>
      <c r="U68" s="358">
        <f t="shared" si="2"/>
        <v>0.42766189963067602</v>
      </c>
      <c r="V68" s="358">
        <f t="shared" si="2"/>
        <v>0.3232765665957355</v>
      </c>
      <c r="W68" s="358">
        <f t="shared" si="2"/>
        <v>0.29078803369177098</v>
      </c>
      <c r="X68" s="358">
        <f t="shared" si="2"/>
        <v>0.22946643731587732</v>
      </c>
      <c r="Y68" s="358">
        <f t="shared" si="1"/>
        <v>0.46080915028284353</v>
      </c>
      <c r="Z68" s="358">
        <f t="shared" ref="Z68:AH68" si="3">AVERAGE(Z75:Z78)</f>
        <v>0.33211885029388749</v>
      </c>
      <c r="AA68" s="359">
        <f t="shared" si="3"/>
        <v>0.19072055786176539</v>
      </c>
      <c r="AB68" s="359">
        <f t="shared" si="3"/>
        <v>0.22130522225374583</v>
      </c>
      <c r="AC68" s="360">
        <f t="shared" si="3"/>
        <v>0.34676608619013466</v>
      </c>
      <c r="AD68" s="360">
        <f t="shared" si="3"/>
        <v>0.29278232090319073</v>
      </c>
      <c r="AE68" s="360">
        <f t="shared" si="3"/>
        <v>0.22915388787126198</v>
      </c>
      <c r="AF68" s="361">
        <f t="shared" si="3"/>
        <v>0.26862754638458569</v>
      </c>
      <c r="AG68" s="361">
        <f t="shared" si="3"/>
        <v>0.29148564900312524</v>
      </c>
      <c r="AH68" s="361">
        <f t="shared" si="3"/>
        <v>0.3693558273077176</v>
      </c>
      <c r="AI68" s="362">
        <f t="shared" si="1"/>
        <v>0.28139295983414853</v>
      </c>
      <c r="AJ68" s="362">
        <f>AVERAGE(AJ75:AJ78)</f>
        <v>0.27028685442639261</v>
      </c>
      <c r="AK68" s="362">
        <f>AVERAGE(AK75:AK78)</f>
        <v>0.24408772641009541</v>
      </c>
      <c r="AL68" s="362">
        <f t="shared" si="1"/>
        <v>0.24158477453376748</v>
      </c>
      <c r="AM68" s="362">
        <f t="shared" si="1"/>
        <v>0.29260826068052415</v>
      </c>
      <c r="AN68" s="362">
        <f>AVERAGE(AN75:AN78)</f>
        <v>0.29140552494832633</v>
      </c>
      <c r="AO68" s="362">
        <f>AVERAGE(AO75:AO78)</f>
        <v>0.28598008398827823</v>
      </c>
      <c r="AP68" s="362">
        <f>AVERAGE(AP75:AP78)</f>
        <v>0.25908515563855944</v>
      </c>
      <c r="AQ68" s="362">
        <f>AVERAGE(AQ75:AQ78)</f>
        <v>0.31681462758772344</v>
      </c>
      <c r="AR68" s="362">
        <f>AVERAGE(AR75:AR78)</f>
        <v>0.28209009365533222</v>
      </c>
      <c r="AS68" s="362">
        <f t="shared" ref="AS68" si="4">AVERAGE(AS75:AS78)</f>
        <v>0.2818401730888549</v>
      </c>
      <c r="AT68" s="362">
        <f t="shared" si="1"/>
        <v>0.31629923130834314</v>
      </c>
      <c r="AU68" s="371">
        <f>AVERAGE(AU75:AU78)</f>
        <v>0.31546905884403825</v>
      </c>
    </row>
    <row r="69" spans="1:47">
      <c r="A69" s="280" t="s">
        <v>288</v>
      </c>
      <c r="B69" s="280" t="s">
        <v>16</v>
      </c>
      <c r="C69" s="15">
        <f t="shared" ref="C69:H69" si="5">AVERAGE(C71,C72)</f>
        <v>2.2459620990397164</v>
      </c>
      <c r="D69" s="15">
        <f t="shared" si="5"/>
        <v>2.2050800200193112</v>
      </c>
      <c r="E69" s="346">
        <f t="shared" si="5"/>
        <v>0.54386068266377607</v>
      </c>
      <c r="F69" s="347">
        <f t="shared" si="5"/>
        <v>1.042539435425367</v>
      </c>
      <c r="G69" s="348">
        <f t="shared" si="5"/>
        <v>0.45413220652454822</v>
      </c>
      <c r="H69" s="348">
        <f t="shared" si="5"/>
        <v>0.36986145012736688</v>
      </c>
      <c r="I69" s="348">
        <f t="shared" ref="I69:AT69" si="6">AVERAGE(I71,I72)</f>
        <v>0.32245855993057282</v>
      </c>
      <c r="J69" s="348">
        <f t="shared" si="6"/>
        <v>0.26763986569291787</v>
      </c>
      <c r="K69" s="348">
        <f t="shared" ref="K69:X69" si="7">AVERAGE(K71,K72)</f>
        <v>0.46268207416227208</v>
      </c>
      <c r="L69" s="348">
        <f t="shared" si="7"/>
        <v>0.35949518319424628</v>
      </c>
      <c r="M69" s="348">
        <f t="shared" si="7"/>
        <v>0.41809128874717627</v>
      </c>
      <c r="N69" s="348">
        <f t="shared" si="7"/>
        <v>0.35666275692749827</v>
      </c>
      <c r="O69" s="348">
        <f t="shared" si="7"/>
        <v>0.30686386249890057</v>
      </c>
      <c r="P69" s="348">
        <f t="shared" si="7"/>
        <v>0.22951632691364826</v>
      </c>
      <c r="Q69" s="348">
        <f t="shared" si="7"/>
        <v>0.41729210291717422</v>
      </c>
      <c r="R69" s="348">
        <f t="shared" si="7"/>
        <v>0.36124822595028866</v>
      </c>
      <c r="S69" s="348">
        <f t="shared" si="7"/>
        <v>0.33611981245825562</v>
      </c>
      <c r="T69" s="348">
        <f t="shared" si="7"/>
        <v>0.22774007966442028</v>
      </c>
      <c r="U69" s="348">
        <f t="shared" si="7"/>
        <v>0.41953549356829595</v>
      </c>
      <c r="V69" s="348">
        <f t="shared" si="7"/>
        <v>0.3149226270266145</v>
      </c>
      <c r="W69" s="348">
        <f t="shared" si="7"/>
        <v>0.28264806161760481</v>
      </c>
      <c r="X69" s="348">
        <f t="shared" si="7"/>
        <v>0.2243867264824112</v>
      </c>
      <c r="Y69" s="348">
        <f t="shared" si="6"/>
        <v>0.43671535885234353</v>
      </c>
      <c r="Z69" s="348">
        <f t="shared" ref="Z69:AH69" si="8">AVERAGE(Z71,Z72)</f>
        <v>0.31652233271966834</v>
      </c>
      <c r="AA69" s="349">
        <f t="shared" si="8"/>
        <v>0.1924887025427664</v>
      </c>
      <c r="AB69" s="349">
        <f t="shared" si="8"/>
        <v>0.21072743142225703</v>
      </c>
      <c r="AC69" s="350">
        <f t="shared" si="8"/>
        <v>0.34795054119467894</v>
      </c>
      <c r="AD69" s="350">
        <f t="shared" si="8"/>
        <v>0.29495368341313238</v>
      </c>
      <c r="AE69" s="350">
        <f t="shared" si="8"/>
        <v>0.23472027387084399</v>
      </c>
      <c r="AF69" s="351">
        <f t="shared" si="8"/>
        <v>0.28890881471840207</v>
      </c>
      <c r="AG69" s="351">
        <f t="shared" si="8"/>
        <v>0.29971417100287367</v>
      </c>
      <c r="AH69" s="351">
        <f t="shared" si="8"/>
        <v>0.35054529444230131</v>
      </c>
      <c r="AI69" s="352">
        <f t="shared" si="6"/>
        <v>0.29046203078704097</v>
      </c>
      <c r="AJ69" s="352">
        <f>AVERAGE(AJ71,AJ72)</f>
        <v>0.27925118048494768</v>
      </c>
      <c r="AK69" s="352">
        <f>AVERAGE(AK71,AK72)</f>
        <v>0.25429922622202533</v>
      </c>
      <c r="AL69" s="352">
        <f t="shared" si="6"/>
        <v>0.25236939648817747</v>
      </c>
      <c r="AM69" s="352">
        <f t="shared" si="6"/>
        <v>0.31322943825007243</v>
      </c>
      <c r="AN69" s="352">
        <f>AVERAGE(AN71,AN72)</f>
        <v>0.29023879151827991</v>
      </c>
      <c r="AO69" s="352">
        <f>AVERAGE(AO71,AO72)</f>
        <v>0.28485588648497728</v>
      </c>
      <c r="AP69" s="352">
        <f>AVERAGE(AP71,AP72)</f>
        <v>0.26028354178878355</v>
      </c>
      <c r="AQ69" s="352">
        <f>AVERAGE(AQ71,AQ72)</f>
        <v>0.3257911417082498</v>
      </c>
      <c r="AR69" s="352">
        <f>AVERAGE(AR71,AR72)</f>
        <v>0.27743804956367135</v>
      </c>
      <c r="AS69" s="352">
        <f t="shared" ref="AS69" si="9">AVERAGE(AS71,AS72)</f>
        <v>0.2773002753712932</v>
      </c>
      <c r="AT69" s="352">
        <f t="shared" si="6"/>
        <v>0.29944471212542301</v>
      </c>
      <c r="AU69" s="352">
        <f t="shared" ref="AU69" si="10">AVERAGE(AU71,AU72)</f>
        <v>0.29717627198374275</v>
      </c>
    </row>
    <row r="70" spans="1:47">
      <c r="A70" s="280" t="s">
        <v>88</v>
      </c>
      <c r="B70" s="280" t="s">
        <v>16</v>
      </c>
      <c r="C70" s="15">
        <f t="shared" ref="C70:H70" si="11">AVERAGE(C6:C66)</f>
        <v>2.224444613650463</v>
      </c>
      <c r="D70" s="15">
        <f t="shared" si="11"/>
        <v>2.2124934233272349</v>
      </c>
      <c r="E70" s="346">
        <f t="shared" si="11"/>
        <v>0.54408149578093423</v>
      </c>
      <c r="F70" s="347">
        <f t="shared" si="11"/>
        <v>1.0399669517434</v>
      </c>
      <c r="G70" s="348">
        <f t="shared" si="11"/>
        <v>0.44237914034743586</v>
      </c>
      <c r="H70" s="348">
        <f t="shared" si="11"/>
        <v>0.35689854810659882</v>
      </c>
      <c r="I70" s="348">
        <f t="shared" ref="I70:AT70" si="12">AVERAGE(I6:I66)</f>
        <v>0.30989375561945287</v>
      </c>
      <c r="J70" s="348">
        <f t="shared" si="12"/>
        <v>0.25634915302567812</v>
      </c>
      <c r="K70" s="348">
        <f t="shared" ref="K70:X70" si="13">AVERAGE(K6:K66)</f>
        <v>0.45722461314514401</v>
      </c>
      <c r="L70" s="348">
        <f t="shared" si="13"/>
        <v>0.3507673492703467</v>
      </c>
      <c r="M70" s="348">
        <f t="shared" si="13"/>
        <v>0.41160946665917536</v>
      </c>
      <c r="N70" s="348">
        <f t="shared" si="13"/>
        <v>0.34807533661302281</v>
      </c>
      <c r="O70" s="348">
        <f t="shared" si="13"/>
        <v>0.2994253862721154</v>
      </c>
      <c r="P70" s="348">
        <f t="shared" si="13"/>
        <v>0.22542647493142584</v>
      </c>
      <c r="Q70" s="348">
        <f t="shared" si="13"/>
        <v>0.41361460299837394</v>
      </c>
      <c r="R70" s="348">
        <f t="shared" si="13"/>
        <v>0.35674481586981338</v>
      </c>
      <c r="S70" s="348">
        <f t="shared" si="13"/>
        <v>0.33208521904402738</v>
      </c>
      <c r="T70" s="348">
        <f t="shared" si="13"/>
        <v>0.2256403288581523</v>
      </c>
      <c r="U70" s="348">
        <f t="shared" si="13"/>
        <v>0.41591517389449434</v>
      </c>
      <c r="V70" s="348">
        <f t="shared" si="13"/>
        <v>0.31136440134228865</v>
      </c>
      <c r="W70" s="348">
        <f t="shared" si="13"/>
        <v>0.27974113900143049</v>
      </c>
      <c r="X70" s="348">
        <f t="shared" si="13"/>
        <v>0.22227131977103143</v>
      </c>
      <c r="Y70" s="348">
        <f t="shared" si="12"/>
        <v>0.43496271856003288</v>
      </c>
      <c r="Z70" s="348">
        <f t="shared" ref="Z70:AH70" si="14">AVERAGE(Z6:Z66)</f>
        <v>0.31433570862661575</v>
      </c>
      <c r="AA70" s="349">
        <f t="shared" si="14"/>
        <v>0.19640235453299335</v>
      </c>
      <c r="AB70" s="349">
        <f t="shared" si="14"/>
        <v>0.21307436913668854</v>
      </c>
      <c r="AC70" s="350">
        <f t="shared" si="14"/>
        <v>0.34772974891089292</v>
      </c>
      <c r="AD70" s="350">
        <f t="shared" si="14"/>
        <v>0.2943057448709393</v>
      </c>
      <c r="AE70" s="350">
        <f t="shared" si="14"/>
        <v>0.23412697403894228</v>
      </c>
      <c r="AF70" s="351">
        <f t="shared" si="14"/>
        <v>0.28929352714297707</v>
      </c>
      <c r="AG70" s="351">
        <f t="shared" si="14"/>
        <v>0.30598187515238479</v>
      </c>
      <c r="AH70" s="351">
        <f t="shared" si="14"/>
        <v>0.35444874975727214</v>
      </c>
      <c r="AI70" s="352">
        <f t="shared" si="12"/>
        <v>0.2861819265045602</v>
      </c>
      <c r="AJ70" s="352">
        <f>AVERAGE(AJ6:AJ66)</f>
        <v>0.27558295917932285</v>
      </c>
      <c r="AK70" s="352">
        <f>AVERAGE(AK6:AK66)</f>
        <v>0.25167346866115542</v>
      </c>
      <c r="AL70" s="352">
        <f t="shared" si="12"/>
        <v>0.25024576212571237</v>
      </c>
      <c r="AM70" s="352">
        <f t="shared" si="12"/>
        <v>0.31165253358364398</v>
      </c>
      <c r="AN70" s="352">
        <f>AVERAGE(AN6:AN66)</f>
        <v>0.28848415971675379</v>
      </c>
      <c r="AO70" s="352">
        <f>AVERAGE(AO6:AO66)</f>
        <v>0.28307598223320257</v>
      </c>
      <c r="AP70" s="352">
        <f>AVERAGE(AP6:AP66)</f>
        <v>0.25895895251051038</v>
      </c>
      <c r="AQ70" s="352">
        <f>AVERAGE(AQ6:AQ66)</f>
        <v>0.32531851742500029</v>
      </c>
      <c r="AR70" s="352">
        <f>AVERAGE(AR6:AR66)</f>
        <v>0.27654505705960336</v>
      </c>
      <c r="AS70" s="352">
        <f t="shared" ref="AS70" si="15">AVERAGE(AS6:AS66)</f>
        <v>0.2760944778874469</v>
      </c>
      <c r="AT70" s="352">
        <f t="shared" si="12"/>
        <v>0.29670373427201541</v>
      </c>
      <c r="AU70" s="352">
        <f t="shared" ref="AU70" si="16">AVERAGE(AU6:AU66)</f>
        <v>0.29539330046380569</v>
      </c>
    </row>
    <row r="71" spans="1:47">
      <c r="A71" s="315" t="s">
        <v>264</v>
      </c>
      <c r="B71" s="280" t="s">
        <v>16</v>
      </c>
      <c r="C71" s="15">
        <f t="array" ref="C71">AVERAGE(IF($B6:$B66="JS",C6:C66),IF($B6:$B66="JN",C6:C66))</f>
        <v>2.3334665396226799</v>
      </c>
      <c r="D71" s="15">
        <f t="array" ref="D71">AVERAGE(IF($B6:$B66="JS",D6:D66),IF($B6:$B66="JN",D6:D66))</f>
        <v>2.1749321799004195</v>
      </c>
      <c r="E71" s="346">
        <f t="array" ref="E71">AVERAGE(IF($B6:$B66="JS",E6:E66),IF($B6:$B66="JN",E6:E66))</f>
        <v>0.54296270932066537</v>
      </c>
      <c r="F71" s="347">
        <f t="array" ref="F71">AVERAGE(IF($B6:$B66="JS",F6:F66),IF($B6:$B66="JN",F6:F66))</f>
        <v>1.0530008690653638</v>
      </c>
      <c r="G71" s="348">
        <f t="array" ref="G71">AVERAGE(IF($B6:$B66="JS",G6:G66),IF($B6:$B66="JN",G6:G66))</f>
        <v>0.50192800897813861</v>
      </c>
      <c r="H71" s="348">
        <f t="array" ref="H71">AVERAGE(IF($B6:$B66="JS",H6:H66),IF($B6:$B66="JN",H6:H66))</f>
        <v>0.42257725167849108</v>
      </c>
      <c r="I71" s="348">
        <f t="array" ref="I71">AVERAGE(IF($B6:$B66="JS",I6:I66),IF($B6:$B66="JN",I6:I66))</f>
        <v>0.37355543079579406</v>
      </c>
      <c r="J71" s="348">
        <f t="array" ref="J71">AVERAGE(IF($B6:$B66="JS",J6:J66),IF($B6:$B66="JN",J6:J66))</f>
        <v>0.31355543053969309</v>
      </c>
      <c r="K71" s="348">
        <f t="array" ref="K71">AVERAGE(IF($B6:$B66="JS",K6:K66),IF($B6:$B66="JN",K6:K66))</f>
        <v>0.48487574896525942</v>
      </c>
      <c r="L71" s="348">
        <f t="array" ref="L71">AVERAGE(IF($B6:$B66="JS",L6:L66),IF($B6:$B66="JN",L6:L66))</f>
        <v>0.39498837448477114</v>
      </c>
      <c r="M71" s="348">
        <f t="array" ref="M71">AVERAGE(IF($B6:$B66="JS",M6:M66),IF($B6:$B66="JN",M6:M66))</f>
        <v>0.44445069857171343</v>
      </c>
      <c r="N71" s="348">
        <f t="array" ref="N71">AVERAGE(IF($B6:$B66="JS",N6:N66),IF($B6:$B66="JN",N6:N66))</f>
        <v>0.39158493287303175</v>
      </c>
      <c r="O71" s="348">
        <f t="array" ref="O71">AVERAGE(IF($B6:$B66="JS",O6:O66),IF($B6:$B66="JN",O6:O66))</f>
        <v>0.33711366582116048</v>
      </c>
      <c r="P71" s="348">
        <f t="array" ref="P71">AVERAGE(IF($B6:$B66="JS",P6:P66),IF($B6:$B66="JN",P6:P66))</f>
        <v>0.24614839164135272</v>
      </c>
      <c r="Q71" s="348">
        <f t="array" ref="Q71">AVERAGE(IF($B6:$B66="JS",Q6:Q66),IF($B6:$B66="JN",Q6:Q66))</f>
        <v>0.43224726925362889</v>
      </c>
      <c r="R71" s="348">
        <f t="array" ref="R71">AVERAGE(IF($B6:$B66="JS",R6:R66),IF($B6:$B66="JN",R6:R66))</f>
        <v>0.3795620936108875</v>
      </c>
      <c r="S71" s="348">
        <f t="array" ref="S71">AVERAGE(IF($B6:$B66="JS",S6:S66),IF($B6:$B66="JN",S6:S66))</f>
        <v>0.35252715900945064</v>
      </c>
      <c r="T71" s="348">
        <f t="array" ref="T71">AVERAGE(IF($B6:$B66="JS",T6:T66),IF($B6:$B66="JN",T6:T66))</f>
        <v>0.2362790662765771</v>
      </c>
      <c r="U71" s="348">
        <f t="array" ref="U71">AVERAGE(IF($B6:$B66="JS",U6:U66),IF($B6:$B66="JN",U6:U66))</f>
        <v>0.43425812690842275</v>
      </c>
      <c r="V71" s="348">
        <f t="array" ref="V71">AVERAGE(IF($B6:$B66="JS",V6:V66),IF($B6:$B66="JN",V6:V66))</f>
        <v>0.32939274480953956</v>
      </c>
      <c r="W71" s="348">
        <f t="array" ref="W71">AVERAGE(IF($B6:$B66="JS",W6:W66),IF($B6:$B66="JN",W6:W66))</f>
        <v>0.2944695469233809</v>
      </c>
      <c r="X71" s="348">
        <f t="array" ref="X71">AVERAGE(IF($B6:$B66="JS",X6:X66),IF($B6:$B66="JN",X6:X66))</f>
        <v>0.23298938044202283</v>
      </c>
      <c r="Y71" s="348">
        <f t="array" ref="Y71">AVERAGE(IF($B6:$B66="JS",Y6:Y66),IF($B6:$B66="JN",Y6:Y66))</f>
        <v>0.44384276270773987</v>
      </c>
      <c r="Z71" s="348">
        <f t="array" ref="Z71">AVERAGE(IF($B6:$B66="JS",Z6:Z66),IF($B6:$B66="JN",Z6:Z66))</f>
        <v>0.32541460403141509</v>
      </c>
      <c r="AA71" s="349">
        <f t="array" ref="AA71">AVERAGE(IF($B6:$B66="JS",AA6:AA66),IF($B6:$B66="JN",AA6:AA66))</f>
        <v>0.17657318444917705</v>
      </c>
      <c r="AB71" s="349">
        <f t="array" ref="AB71">AVERAGE(IF($B6:$B66="JS",AB6:AB66),IF($B6:$B66="JN",AB6:AB66))</f>
        <v>0.20118321805023556</v>
      </c>
      <c r="AC71" s="350">
        <f t="array" ref="AC71">AVERAGE(IF($B6:$B66="JS",AC6:AC66),IF($B6:$B66="JN",AC6:AC66))</f>
        <v>0.34884842981540898</v>
      </c>
      <c r="AD71" s="350">
        <f t="array" ref="AD71">AVERAGE(IF($B6:$B66="JS",AD6:AD66),IF($B6:$B66="JN",AD6:AD66))</f>
        <v>0.29758863348471715</v>
      </c>
      <c r="AE71" s="350">
        <f t="array" ref="AE71">AVERAGE(IF($B6:$B66="JS",AE6:AE66),IF($B6:$B66="JN",AE6:AE66))</f>
        <v>0.23713302652057816</v>
      </c>
      <c r="AF71" s="351">
        <f t="array" ref="AF71">AVERAGE(IF($B6:$B66="JS",AF6:AF66),IF($B6:$B66="JN",AF6:AF66))</f>
        <v>0.28734431752513107</v>
      </c>
      <c r="AG71" s="351">
        <f t="array" ref="AG71">AVERAGE(IF($B6:$B66="JS",AG6:AG66),IF($B6:$B66="JN",AG6:AG66))</f>
        <v>0.27422550746152824</v>
      </c>
      <c r="AH71" s="351">
        <f t="array" ref="AH71">AVERAGE(IF($B6:$B66="JS",AH6:AH66),IF($B6:$B66="JN",AH6:AH66))</f>
        <v>0.33467124282808663</v>
      </c>
      <c r="AI71" s="352">
        <f t="array" ref="AI71">AVERAGE(IF($B6:$B66="JS",AI6:AI66),IF($B6:$B66="JN",AI6:AI66))</f>
        <v>0.30786778820246263</v>
      </c>
      <c r="AJ71" s="352">
        <f t="array" ref="AJ71">AVERAGE(IF($B6:$B66="JS",AJ6:AJ66),IF($B6:$B66="JN",AJ6:AJ66))</f>
        <v>0.29416861379448889</v>
      </c>
      <c r="AK71" s="352">
        <f t="array" ref="AK71">AVERAGE(IF($B6:$B66="JS",AK6:AK66),IF($B6:$B66="JN",AK6:AK66))</f>
        <v>0.26497730696956318</v>
      </c>
      <c r="AL71" s="352">
        <f t="array" ref="AL71">AVERAGE(IF($B6:$B66="JS",AL6:AL66),IF($B6:$B66="JN",AL6:AL66))</f>
        <v>0.26100550956220231</v>
      </c>
      <c r="AM71" s="352">
        <f t="array" ref="AM71">AVERAGE(IF($B6:$B66="JS",AM6:AM66),IF($B6:$B66="JN",AM6:AM66))</f>
        <v>0.31964218389354815</v>
      </c>
      <c r="AN71" s="352">
        <f t="array" ref="AN71">AVERAGE(IF($B6:$B66="JS",AN6:AN66),IF($B6:$B66="JN",AN6:AN66))</f>
        <v>0.29737429417781958</v>
      </c>
      <c r="AO71" s="352">
        <f t="array" ref="AO71">AVERAGE(IF($B6:$B66="JS",AO6:AO66),IF($B6:$B66="JN",AO6:AO66))</f>
        <v>0.29209416377552794</v>
      </c>
      <c r="AP71" s="352">
        <f t="array" ref="AP71">AVERAGE(IF($B6:$B66="JS",AP6:AP66),IF($B6:$B66="JN",AP6:AP66))</f>
        <v>0.26567020485376064</v>
      </c>
      <c r="AQ71" s="352">
        <f t="array" ref="AQ71">AVERAGE(IF($B6:$B66="JS",AQ6:AQ66),IF($B6:$B66="JN",AQ6:AQ66))</f>
        <v>0.32771314712679822</v>
      </c>
      <c r="AR71" s="352">
        <f t="array" ref="AR71">AVERAGE(IF($B6:$B66="JS",AR6:AR66),IF($B6:$B66="JN",AR6:AR66))</f>
        <v>0.28106955241354753</v>
      </c>
      <c r="AS71" s="352">
        <f t="array" ref="AS71">AVERAGE(IF($B6:$B66="JS",AS6:AS66),IF($B6:$B66="JN",AS6:AS66))</f>
        <v>0.28220385180560159</v>
      </c>
      <c r="AT71" s="352">
        <f t="array" ref="AT71">AVERAGE(IF($B6:$B66="JS",AT6:AT66),IF($B6:$B66="JN",AT6:AT66))</f>
        <v>0.31059135539594768</v>
      </c>
      <c r="AU71" s="352">
        <f t="array" ref="AU71">AVERAGE(IF($B6:$B66="JS",AU6:AU66),IF($B6:$B66="JN",AU6:AU66))</f>
        <v>0.30442702283148743</v>
      </c>
    </row>
    <row r="72" spans="1:47">
      <c r="A72" s="315" t="s">
        <v>265</v>
      </c>
      <c r="B72" s="280" t="s">
        <v>16</v>
      </c>
      <c r="C72" s="15">
        <f t="array" ref="C72">AVERAGE(IF($B6:$B66="NN",C6:C66),IF($B6:$B66="NS",C6:C66))</f>
        <v>2.1584576584567534</v>
      </c>
      <c r="D72" s="15">
        <f t="array" ref="D72">AVERAGE(IF($B6:$B66="NN",D6:D66),IF($B6:$B66="NS",D6:D66))</f>
        <v>2.2352278601382025</v>
      </c>
      <c r="E72" s="346">
        <f t="array" ref="E72">AVERAGE(IF($B6:$B66="NN",E6:E66),IF($B6:$B66="NS",E6:E66))</f>
        <v>0.54475865600688678</v>
      </c>
      <c r="F72" s="347">
        <f t="array" ref="F72">AVERAGE(IF($B6:$B66="NN",F6:F66),IF($B6:$B66="NS",F6:F66))</f>
        <v>1.0320780017853699</v>
      </c>
      <c r="G72" s="348">
        <f t="array" ref="G72">AVERAGE(IF($B6:$B66="NN",G6:G66),IF($B6:$B66="NS",G6:G66))</f>
        <v>0.40633640407095789</v>
      </c>
      <c r="H72" s="348">
        <f t="array" ref="H72">AVERAGE(IF($B6:$B66="NN",H6:H66),IF($B6:$B66="NS",H6:H66))</f>
        <v>0.31714564857624267</v>
      </c>
      <c r="I72" s="348">
        <f t="array" ref="I72">AVERAGE(IF($B6:$B66="NN",I6:I66),IF($B6:$B66="NS",I6:I66))</f>
        <v>0.27136168906535163</v>
      </c>
      <c r="J72" s="348">
        <f t="array" ref="J72">AVERAGE(IF($B6:$B66="NN",J6:J66),IF($B6:$B66="NS",J6:J66))</f>
        <v>0.2217243008461427</v>
      </c>
      <c r="K72" s="348">
        <f t="array" ref="K72">AVERAGE(IF($B6:$B66="NN",K6:K66),IF($B6:$B66="NS",K6:K66))</f>
        <v>0.44048839935928474</v>
      </c>
      <c r="L72" s="348">
        <f t="array" ref="L72">AVERAGE(IF($B6:$B66="NN",L6:L66),IF($B6:$B66="NS",L6:L66))</f>
        <v>0.32400199190372142</v>
      </c>
      <c r="M72" s="348">
        <f t="array" ref="M72">AVERAGE(IF($B6:$B66="NN",M6:M66),IF($B6:$B66="NS",M6:M66))</f>
        <v>0.39173187892263917</v>
      </c>
      <c r="N72" s="348">
        <f t="array" ref="N72">AVERAGE(IF($B6:$B66="NN",N6:N66),IF($B6:$B66="NS",N6:N66))</f>
        <v>0.32174058098196473</v>
      </c>
      <c r="O72" s="348">
        <f t="array" ref="O72">AVERAGE(IF($B6:$B66="NN",O6:O66),IF($B6:$B66="NS",O6:O66))</f>
        <v>0.27661405917664067</v>
      </c>
      <c r="P72" s="348">
        <f t="array" ref="P72">AVERAGE(IF($B6:$B66="NN",P6:P66),IF($B6:$B66="NS",P6:P66))</f>
        <v>0.21288426218594383</v>
      </c>
      <c r="Q72" s="348">
        <f t="array" ref="Q72">AVERAGE(IF($B6:$B66="NN",Q6:Q66),IF($B6:$B66="NS",Q6:Q66))</f>
        <v>0.40233693658071962</v>
      </c>
      <c r="R72" s="348">
        <f t="array" ref="R72">AVERAGE(IF($B6:$B66="NN",R6:R66),IF($B6:$B66="NS",R6:R66))</f>
        <v>0.34293435828968982</v>
      </c>
      <c r="S72" s="348">
        <f t="array" ref="S72">AVERAGE(IF($B6:$B66="NN",S6:S66),IF($B6:$B66="NS",S6:S66))</f>
        <v>0.31971246590706065</v>
      </c>
      <c r="T72" s="348">
        <f t="array" ref="T72">AVERAGE(IF($B6:$B66="NN",T6:T66),IF($B6:$B66="NS",T6:T66))</f>
        <v>0.21920109305226343</v>
      </c>
      <c r="U72" s="348">
        <f t="array" ref="U72">AVERAGE(IF($B6:$B66="NN",U6:U66),IF($B6:$B66="NS",U6:U66))</f>
        <v>0.40481286022816915</v>
      </c>
      <c r="V72" s="348">
        <f t="array" ref="V72">AVERAGE(IF($B6:$B66="NN",V6:V66),IF($B6:$B66="NS",V6:V66))</f>
        <v>0.30045250924368944</v>
      </c>
      <c r="W72" s="348">
        <f t="array" ref="W72">AVERAGE(IF($B6:$B66="NN",W6:W66),IF($B6:$B66="NS",W6:W66))</f>
        <v>0.27082657631182877</v>
      </c>
      <c r="X72" s="348">
        <f t="array" ref="X72">AVERAGE(IF($B6:$B66="NN",X6:X66),IF($B6:$B66="NS",X6:X66))</f>
        <v>0.21578407252279957</v>
      </c>
      <c r="Y72" s="348">
        <f t="array" ref="Y72">AVERAGE(IF($B6:$B66="NN",Y6:Y66),IF($B6:$B66="NS",Y6:Y66))</f>
        <v>0.42958795499694719</v>
      </c>
      <c r="Z72" s="348">
        <f t="array" ref="Z72">AVERAGE(IF($B6:$B66="NN",Z6:Z66),IF($B6:$B66="NS",Z6:Z66))</f>
        <v>0.30763006140792154</v>
      </c>
      <c r="AA72" s="349">
        <f t="array" ref="AA72">AVERAGE(IF($B6:$B66="NN",AA6:AA66),IF($B6:$B66="NS",AA6:AA66))</f>
        <v>0.20840422063635575</v>
      </c>
      <c r="AB72" s="349">
        <f t="array" ref="AB72">AVERAGE(IF($B6:$B66="NN",AB6:AB66),IF($B6:$B66="NS",AB6:AB66))</f>
        <v>0.22027164479427846</v>
      </c>
      <c r="AC72" s="350">
        <f t="array" ref="AC72">AVERAGE(IF($B6:$B66="NN",AC6:AC66),IF($B6:$B66="NS",AC6:AC66))</f>
        <v>0.34705265257394896</v>
      </c>
      <c r="AD72" s="350">
        <f t="array" ref="AD72">AVERAGE(IF($B6:$B66="NN",AD6:AD66),IF($B6:$B66="NS",AD6:AD66))</f>
        <v>0.29231873334154762</v>
      </c>
      <c r="AE72" s="350">
        <f t="array" ref="AE72">AVERAGE(IF($B6:$B66="NN",AE6:AE66),IF($B6:$B66="NS",AE6:AE66))</f>
        <v>0.23230752122110979</v>
      </c>
      <c r="AF72" s="351">
        <f t="array" ref="AF72">AVERAGE(IF($B6:$B66="NN",AF6:AF66),IF($B6:$B66="NS",AF6:AF66))</f>
        <v>0.29047331191167308</v>
      </c>
      <c r="AG72" s="351">
        <f t="array" ref="AG72">AVERAGE(IF($B6:$B66="NN",AG6:AG66),IF($B6:$B66="NS",AG6:AG66))</f>
        <v>0.32520283454421911</v>
      </c>
      <c r="AH72" s="351">
        <f t="array" ref="AH72">AVERAGE(IF($B6:$B66="NN",AH6:AH66),IF($B6:$B66="NS",AH6:AH66))</f>
        <v>0.36641934605651594</v>
      </c>
      <c r="AI72" s="352">
        <f t="array" ref="AI72">AVERAGE(IF($B6:$B66="NN",AI6:AI66),IF($B6:$B66="NS",AI6:AI66))</f>
        <v>0.27305627337161931</v>
      </c>
      <c r="AJ72" s="352">
        <f t="array" ref="AJ72">AVERAGE(IF($B6:$B66="NN",AJ6:AJ66),IF($B6:$B66="NS",AJ6:AJ66))</f>
        <v>0.26433374717540653</v>
      </c>
      <c r="AK72" s="352">
        <f t="array" ref="AK72">AVERAGE(IF($B6:$B66="NN",AK6:AK66),IF($B6:$B66="NS",AK6:AK66))</f>
        <v>0.24362114547448752</v>
      </c>
      <c r="AL72" s="352">
        <f t="array" ref="AL72">AVERAGE(IF($B6:$B66="NN",AL6:AL66),IF($B6:$B66="NS",AL6:AL66))</f>
        <v>0.24373328341415268</v>
      </c>
      <c r="AM72" s="352">
        <f t="array" ref="AM72">AVERAGE(IF($B6:$B66="NN",AM6:AM66),IF($B6:$B66="NS",AM6:AM66))</f>
        <v>0.30681669260659666</v>
      </c>
      <c r="AN72" s="352">
        <f t="array" ref="AN72">AVERAGE(IF($B6:$B66="NN",AN6:AN66),IF($B6:$B66="NS",AN6:AN66))</f>
        <v>0.28310328885874025</v>
      </c>
      <c r="AO72" s="352">
        <f t="array" ref="AO72">AVERAGE(IF($B6:$B66="NN",AO6:AO66),IF($B6:$B66="NS",AO6:AO66))</f>
        <v>0.27761760919442657</v>
      </c>
      <c r="AP72" s="352">
        <f t="array" ref="AP72">AVERAGE(IF($B6:$B66="NN",AP6:AP66),IF($B6:$B66="NS",AP6:AP66))</f>
        <v>0.2548968787238064</v>
      </c>
      <c r="AQ72" s="352">
        <f t="array" ref="AQ72">AVERAGE(IF($B6:$B66="NN",AQ6:AQ66),IF($B6:$B66="NS",AQ6:AQ66))</f>
        <v>0.32386913628970138</v>
      </c>
      <c r="AR72" s="352">
        <f t="array" ref="AR72">AVERAGE(IF($B6:$B66="NN",AR6:AR66),IF($B6:$B66="NS",AR6:AR66))</f>
        <v>0.27380654671379512</v>
      </c>
      <c r="AS72" s="352">
        <f t="array" ref="AS72">AVERAGE(IF($B6:$B66="NN",AS6:AS66),IF($B6:$B66="NS",AS6:AS66))</f>
        <v>0.27239669893698487</v>
      </c>
      <c r="AT72" s="352">
        <f t="array" ref="AT72">AVERAGE(IF($B6:$B66="NN",AT6:AT66),IF($B6:$B66="NS",AT6:AT66))</f>
        <v>0.28829806885489839</v>
      </c>
      <c r="AU72" s="352">
        <f t="array" ref="AU72">AVERAGE(IF($B6:$B66="NN",AU6:AU66),IF($B6:$B66="NS",AU6:AU66))</f>
        <v>0.28992552113599807</v>
      </c>
    </row>
    <row r="73" spans="1:47">
      <c r="A73" s="315" t="s">
        <v>377</v>
      </c>
      <c r="B73" s="280" t="s">
        <v>16</v>
      </c>
      <c r="C73" s="15">
        <f t="array" ref="C73">AVERAGE(IF($B6:$B66="JS",C6:C66),IF($B6:$B66="NS",C6:C66))</f>
        <v>2.2507284023096381</v>
      </c>
      <c r="D73" s="15">
        <f t="array" ref="D73">AVERAGE(IF($B6:$B66="JS",D6:D66),IF($B6:$B66="NS",D6:D66))</f>
        <v>2.5266507519137789</v>
      </c>
      <c r="E73" s="346">
        <f t="array" ref="E73">AVERAGE(IF($B6:$B66="JS",E6:E66),IF($B6:$B66="NS",E6:E66))</f>
        <v>0.51690905264272335</v>
      </c>
      <c r="F73" s="347">
        <f t="array" ref="F73">AVERAGE(IF($B6:$B66="JS",F6:F66),IF($B6:$B66="NS",F6:F66))</f>
        <v>0.74536065053049405</v>
      </c>
      <c r="G73" s="348">
        <f t="array" ref="G73">AVERAGE(IF($B6:$B66="JS",G6:G66),IF($B6:$B66="NS",G6:G66))</f>
        <v>0.39821553125219322</v>
      </c>
      <c r="H73" s="348">
        <f t="array" ref="H73">AVERAGE(IF($B6:$B66="JS",H6:H66),IF($B6:$B66="NS",H6:H66))</f>
        <v>0.36404628489004071</v>
      </c>
      <c r="I73" s="348">
        <f t="array" ref="I73">AVERAGE(IF($B6:$B66="JS",I6:I66),IF($B6:$B66="NS",I6:I66))</f>
        <v>0.29379476735581272</v>
      </c>
      <c r="J73" s="348">
        <f t="array" ref="J73">AVERAGE(IF($B6:$B66="JS",J6:J66),IF($B6:$B66="NS",J6:J66))</f>
        <v>0.25282323192545769</v>
      </c>
      <c r="K73" s="348">
        <f t="array" ref="K73">AVERAGE(IF($B6:$B66="JS",K6:K66),IF($B6:$B66="NS",K6:K66))</f>
        <v>0.41788151024652831</v>
      </c>
      <c r="L73" s="348">
        <f t="array" ref="L73">AVERAGE(IF($B6:$B66="JS",L6:L66),IF($B6:$B66="NS",L6:L66))</f>
        <v>0.3763520157096279</v>
      </c>
      <c r="M73" s="348">
        <f t="array" ref="M73">AVERAGE(IF($B6:$B66="JS",M6:M66),IF($B6:$B66="NS",M6:M66))</f>
        <v>0.39518321173530474</v>
      </c>
      <c r="N73" s="348">
        <f t="array" ref="N73">AVERAGE(IF($B6:$B66="JS",N6:N66),IF($B6:$B66="NS",N6:N66))</f>
        <v>0.36859974184923056</v>
      </c>
      <c r="O73" s="348">
        <f t="array" ref="O73">AVERAGE(IF($B6:$B66="JS",O6:O66),IF($B6:$B66="NS",O6:O66))</f>
        <v>0.31635667196210404</v>
      </c>
      <c r="P73" s="348">
        <f t="array" ref="P73">AVERAGE(IF($B6:$B66="JS",P6:P66),IF($B6:$B66="NS",P6:P66))</f>
        <v>0.22601846220657568</v>
      </c>
      <c r="Q73" s="348">
        <f t="array" ref="Q73">AVERAGE(IF($B6:$B66="JS",Q6:Q66),IF($B6:$B66="NS",Q6:Q66))</f>
        <v>0.43789747247978905</v>
      </c>
      <c r="R73" s="348">
        <f t="array" ref="R73">AVERAGE(IF($B6:$B66="JS",R6:R66),IF($B6:$B66="NS",R6:R66))</f>
        <v>0.40488396640666491</v>
      </c>
      <c r="S73" s="348">
        <f t="array" ref="S73">AVERAGE(IF($B6:$B66="JS",S6:S66),IF($B6:$B66="NS",S6:S66))</f>
        <v>0.37468531973325542</v>
      </c>
      <c r="T73" s="348">
        <f t="array" ref="T73">AVERAGE(IF($B6:$B66="JS",T6:T66),IF($B6:$B66="NS",T6:T66))</f>
        <v>0.24069698001449452</v>
      </c>
      <c r="U73" s="348">
        <f t="array" ref="U73">AVERAGE(IF($B6:$B66="JS",U6:U66),IF($B6:$B66="NS",U6:U66))</f>
        <v>0.45575155985445204</v>
      </c>
      <c r="V73" s="348">
        <f t="array" ref="V73">AVERAGE(IF($B6:$B66="JS",V6:V66),IF($B6:$B66="NS",V6:V66))</f>
        <v>0.34760971944973873</v>
      </c>
      <c r="W73" s="348">
        <f t="array" ref="W73">AVERAGE(IF($B6:$B66="JS",W6:W66),IF($B6:$B66="NS",W6:W66))</f>
        <v>0.31443222452618907</v>
      </c>
      <c r="X73" s="348">
        <f t="array" ref="X73">AVERAGE(IF($B6:$B66="JS",X6:X66),IF($B6:$B66="NS",X6:X66))</f>
        <v>0.24691222679624525</v>
      </c>
      <c r="Y73" s="348">
        <f t="array" ref="Y73">AVERAGE(IF($B6:$B66="JS",Y6:Y66),IF($B6:$B66="NS",Y6:Y66))</f>
        <v>0.53050036280602975</v>
      </c>
      <c r="Z73" s="348">
        <f t="array" ref="Z73">AVERAGE(IF($B6:$B66="JS",Z6:Z66),IF($B6:$B66="NS",Z6:Z66))</f>
        <v>0.37315337820237171</v>
      </c>
      <c r="AA73" s="349">
        <f t="array" ref="AA73">AVERAGE(IF($B6:$B66="JS",AA6:AA66),IF($B6:$B66="NS",AA6:AA66))</f>
        <v>0.1913947647046666</v>
      </c>
      <c r="AB73" s="349">
        <f t="array" ref="AB73">AVERAGE(IF($B6:$B66="JS",AB6:AB66),IF($B6:$B66="NS",AB6:AB66))</f>
        <v>0.25172757876769047</v>
      </c>
      <c r="AC73" s="350">
        <f t="array" ref="AC73">AVERAGE(IF($B6:$B66="JS",AC6:AC66),IF($B6:$B66="NS",AC6:AC66))</f>
        <v>0.32843120753250582</v>
      </c>
      <c r="AD73" s="350">
        <f t="array" ref="AD73">AVERAGE(IF($B6:$B66="JS",AD6:AD66),IF($B6:$B66="NS",AD6:AD66))</f>
        <v>0.27866774387032212</v>
      </c>
      <c r="AE73" s="350">
        <f t="array" ref="AE73">AVERAGE(IF($B6:$B66="JS",AE6:AE66),IF($B6:$B66="NS",AE6:AE66))</f>
        <v>0.21734942257921355</v>
      </c>
      <c r="AF73" s="351">
        <f t="array" ref="AF73">AVERAGE(IF($B6:$B66="JS",AF6:AF66),IF($B6:$B66="NS",AF6:AF66))</f>
        <v>0.2243778968157521</v>
      </c>
      <c r="AG73" s="351">
        <f t="array" ref="AG73">AVERAGE(IF($B6:$B66="JS",AG6:AG66),IF($B6:$B66="NS",AG6:AG66))</f>
        <v>0.27912272745005828</v>
      </c>
      <c r="AH73" s="351">
        <f t="array" ref="AH73">AVERAGE(IF($B6:$B66="JS",AH6:AH66),IF($B6:$B66="NS",AH6:AH66))</f>
        <v>0.42267423126266496</v>
      </c>
      <c r="AI73" s="352">
        <f t="array" ref="AI73">AVERAGE(IF($B6:$B66="JS",AI6:AI66),IF($B6:$B66="NS",AI6:AI66))</f>
        <v>0.26360888339196437</v>
      </c>
      <c r="AJ73" s="352">
        <f t="array" ref="AJ73">AVERAGE(IF($B6:$B66="JS",AJ6:AJ66),IF($B6:$B66="NS",AJ6:AJ66))</f>
        <v>0.25435274249140805</v>
      </c>
      <c r="AK73" s="352">
        <f t="array" ref="AK73">AVERAGE(IF($B6:$B66="JS",AK6:AK66),IF($B6:$B66="NS",AK6:AK66))</f>
        <v>0.22458825148166342</v>
      </c>
      <c r="AL73" s="352">
        <f t="array" ref="AL73">AVERAGE(IF($B6:$B66="JS",AL6:AL66),IF($B6:$B66="NS",AL6:AL66))</f>
        <v>0.22080023898156934</v>
      </c>
      <c r="AM73" s="352">
        <f t="array" ref="AM73">AVERAGE(IF($B6:$B66="JS",AM6:AM66),IF($B6:$B66="NS",AM6:AM66))</f>
        <v>0.25153288215398689</v>
      </c>
      <c r="AN73" s="352">
        <f t="array" ref="AN73">AVERAGE(IF($B6:$B66="JS",AN6:AN66),IF($B6:$B66="NS",AN6:AN66))</f>
        <v>0.29801514894187797</v>
      </c>
      <c r="AO73" s="352">
        <f t="array" ref="AO73">AVERAGE(IF($B6:$B66="JS",AO6:AO66),IF($B6:$B66="NS",AO6:AO66))</f>
        <v>0.29361235164301963</v>
      </c>
      <c r="AP73" s="352">
        <f t="array" ref="AP73">AVERAGE(IF($B6:$B66="JS",AP6:AP66),IF($B6:$B66="NS",AP6:AP66))</f>
        <v>0.26072378492385928</v>
      </c>
      <c r="AQ73" s="352">
        <f t="array" ref="AQ73">AVERAGE(IF($B6:$B66="JS",AQ6:AQ66),IF($B6:$B66="NS",AQ6:AQ66))</f>
        <v>0.30330028096311962</v>
      </c>
      <c r="AR73" s="352">
        <f t="array" ref="AR73">AVERAGE(IF($B6:$B66="JS",AR6:AR66),IF($B6:$B66="NS",AR6:AR66))</f>
        <v>0.29958956761448507</v>
      </c>
      <c r="AS73" s="352">
        <f t="array" ref="AS73">AVERAGE(IF($B6:$B66="JS",AS6:AS66),IF($B6:$B66="NS",AS6:AS66))</f>
        <v>0.29864332078715511</v>
      </c>
      <c r="AT73" s="352">
        <f t="array" ref="AT73">AVERAGE(IF($B6:$B66="JS",AT6:AT66),IF($B6:$B66="NS",AT6:AT66))</f>
        <v>0.35695052473274402</v>
      </c>
      <c r="AU73" s="352">
        <f t="array" ref="AU73">AVERAGE(IF($B6:$B66="JS",AU6:AU66),IF($B6:$B66="NS",AU6:AU66))</f>
        <v>0.36016648789053474</v>
      </c>
    </row>
    <row r="74" spans="1:47">
      <c r="A74" s="315" t="s">
        <v>372</v>
      </c>
      <c r="B74" s="280" t="s">
        <v>16</v>
      </c>
      <c r="C74" s="15">
        <f t="array" ref="C74">AVERAGE(IF($B6:$B66="JN",C6:C66),IF($B6:$B66="NN",C6:C66))</f>
        <v>2.2150992665716456</v>
      </c>
      <c r="D74" s="15">
        <f t="array" ref="D74">AVERAGE(IF($B6:$B66="JN",D6:D66),IF($B6:$B66="NN",D6:D66))</f>
        <v>2.1007930398297967</v>
      </c>
      <c r="E74" s="346">
        <f t="array" ref="E74">AVERAGE(IF($B6:$B66="JN",E6:E66),IF($B6:$B66="NN",E6:E66))</f>
        <v>0.55374280889674254</v>
      </c>
      <c r="F74" s="347">
        <f t="array" ref="F74">AVERAGE(IF($B6:$B66="JN",F6:F66),IF($B6:$B66="NN",F6:F66))</f>
        <v>1.1447158588413222</v>
      </c>
      <c r="G74" s="348">
        <f t="array" ref="G74">AVERAGE(IF($B6:$B66="JN",G6:G66),IF($B6:$B66="NN",G6:G66))</f>
        <v>0.45808175691463315</v>
      </c>
      <c r="H74" s="348">
        <f t="array" ref="H74">AVERAGE(IF($B6:$B66="JN",H6:H66),IF($B6:$B66="NN",H6:H66))</f>
        <v>0.35435713058359719</v>
      </c>
      <c r="I74" s="348">
        <f t="array" ref="I74">AVERAGE(IF($B6:$B66="JN",I6:I66),IF($B6:$B66="NN",I6:I66))</f>
        <v>0.31561784033541374</v>
      </c>
      <c r="J74" s="348">
        <f t="array" ref="J74">AVERAGE(IF($B6:$B66="JN",J6:J66),IF($B6:$B66="NN",J6:J66))</f>
        <v>0.25760281386131206</v>
      </c>
      <c r="K74" s="348">
        <f t="array" ref="K74">AVERAGE(IF($B6:$B66="JN",K6:K66),IF($B6:$B66="NN",K6:K66))</f>
        <v>0.47121327195354074</v>
      </c>
      <c r="L74" s="348">
        <f t="array" ref="L74">AVERAGE(IF($B6:$B66="JN",L6:L66),IF($B6:$B66="NN",L6:L66))</f>
        <v>0.3416705789808247</v>
      </c>
      <c r="M74" s="348">
        <f t="array" ref="M74">AVERAGE(IF($B6:$B66="JN",M6:M66),IF($B6:$B66="NN",M6:M66))</f>
        <v>0.41744991285432936</v>
      </c>
      <c r="N74" s="348">
        <f t="array" ref="N74">AVERAGE(IF($B6:$B66="JN",N6:N66),IF($B6:$B66="NN",N6:N66))</f>
        <v>0.34077777030681566</v>
      </c>
      <c r="O74" s="348">
        <f t="array" ref="O74">AVERAGE(IF($B6:$B66="JN",O6:O66),IF($B6:$B66="NN",O6:O66))</f>
        <v>0.29340537358234159</v>
      </c>
      <c r="P74" s="348">
        <f t="array" ref="P74">AVERAGE(IF($B6:$B66="JN",P6:P66),IF($B6:$B66="NN",P6:P66))</f>
        <v>0.22521599056692815</v>
      </c>
      <c r="Q74" s="348">
        <f t="array" ref="Q74">AVERAGE(IF($B6:$B66="JN",Q6:Q66),IF($B6:$B66="NN",Q6:Q66))</f>
        <v>0.40498069384942631</v>
      </c>
      <c r="R74" s="348">
        <f t="array" ref="R74">AVERAGE(IF($B6:$B66="JN",R6:R66),IF($B6:$B66="NN",R6:R66))</f>
        <v>0.33962867345671083</v>
      </c>
      <c r="S74" s="348">
        <f t="array" ref="S74">AVERAGE(IF($B6:$B66="JN",S6:S66),IF($B6:$B66="NN",S6:S66))</f>
        <v>0.31693851657674627</v>
      </c>
      <c r="T74" s="348">
        <f t="array" ref="T74">AVERAGE(IF($B6:$B66="JN",T6:T66),IF($B6:$B66="NN",T6:T66))</f>
        <v>0.22028685289145267</v>
      </c>
      <c r="U74" s="348">
        <f t="array" ref="U74">AVERAGE(IF($B6:$B66="JN",U6:U66),IF($B6:$B66="NN",U6:U66))</f>
        <v>0.40175112555317599</v>
      </c>
      <c r="V74" s="348">
        <f t="array" ref="V74">AVERAGE(IF($B6:$B66="JN",V6:V66),IF($B6:$B66="NN",V6:V66))</f>
        <v>0.29847717712630634</v>
      </c>
      <c r="W74" s="348">
        <f t="array" ref="W74">AVERAGE(IF($B6:$B66="JN",W6:W66),IF($B6:$B66="NN",W6:W66))</f>
        <v>0.26740653081484972</v>
      </c>
      <c r="X74" s="348">
        <f t="array" ref="X74">AVERAGE(IF($B6:$B66="JN",X6:X66),IF($B6:$B66="NN",X6:X66))</f>
        <v>0.21351010838428866</v>
      </c>
      <c r="Y74" s="348">
        <f t="array" ref="Y74">AVERAGE(IF($B6:$B66="JN",Y6:Y66),IF($B6:$B66="NN",Y6:Y66))</f>
        <v>0.40099377838367839</v>
      </c>
      <c r="Z74" s="348">
        <f t="array" ref="Z74">AVERAGE(IF($B6:$B66="JN",Z6:Z66),IF($B6:$B66="NN",Z6:Z66))</f>
        <v>0.29342275944412477</v>
      </c>
      <c r="AA74" s="349">
        <f t="array" ref="AA74">AVERAGE(IF($B6:$B66="JN",AA6:AA66),IF($B6:$B66="NN",AA6:AA66))</f>
        <v>0.19818283091639838</v>
      </c>
      <c r="AB74" s="349">
        <f t="array" ref="AB74">AVERAGE(IF($B6:$B66="JN",AB6:AB66),IF($B6:$B66="NN",AB6:AB66))</f>
        <v>0.19933100571233239</v>
      </c>
      <c r="AC74" s="350">
        <f t="array" ref="AC74">AVERAGE(IF($B6:$B66="JN",AC6:AC66),IF($B6:$B66="NN",AC6:AC66))</f>
        <v>0.35459145251209723</v>
      </c>
      <c r="AD74" s="350">
        <f t="array" ref="AD74">AVERAGE(IF($B6:$B66="JN",AD6:AD66),IF($B6:$B66="NN",AD6:AD66))</f>
        <v>0.29986592300449222</v>
      </c>
      <c r="AE74" s="350">
        <f t="array" ref="AE74">AVERAGE(IF($B6:$B66="JN",AE6:AE66),IF($B6:$B66="NN",AE6:AE66))</f>
        <v>0.24009232566906802</v>
      </c>
      <c r="AF74" s="351">
        <f t="array" ref="AF74">AVERAGE(IF($B6:$B66="JN",AF6:AF66),IF($B6:$B66="NN",AF6:AF66))</f>
        <v>0.31237464014821242</v>
      </c>
      <c r="AG74" s="351">
        <f t="array" ref="AG74">AVERAGE(IF($B6:$B66="JN",AG6:AG66),IF($B6:$B66="NN",AG6:AG66))</f>
        <v>0.31553179433543432</v>
      </c>
      <c r="AH74" s="351">
        <f t="array" ref="AH74">AVERAGE(IF($B6:$B66="JN",AH6:AH66),IF($B6:$B66="NN",AH6:AH66))</f>
        <v>0.3301908007775769</v>
      </c>
      <c r="AI74" s="352">
        <f t="array" ref="AI74">AVERAGE(IF($B6:$B66="JN",AI6:AI66),IF($B6:$B66="NN",AI6:AI66))</f>
        <v>0.2942078973890388</v>
      </c>
      <c r="AJ74" s="352">
        <f t="array" ref="AJ74">AVERAGE(IF($B6:$B66="JN",AJ6:AJ66),IF($B6:$B66="NN",AJ6:AJ66))</f>
        <v>0.28313148066835914</v>
      </c>
      <c r="AK74" s="352">
        <f t="array" ref="AK74">AVERAGE(IF($B6:$B66="JN",AK6:AK66),IF($B6:$B66="NN",AK6:AK66))</f>
        <v>0.26130376810275252</v>
      </c>
      <c r="AL74" s="352">
        <f t="array" ref="AL74">AVERAGE(IF($B6:$B66="JN",AL6:AL66),IF($B6:$B66="NN",AL6:AL66))</f>
        <v>0.26071528146585204</v>
      </c>
      <c r="AM74" s="352">
        <f t="array" ref="AM74">AVERAGE(IF($B6:$B66="JN",AM6:AM66),IF($B6:$B66="NN",AM6:AM66))</f>
        <v>0.33302840964752195</v>
      </c>
      <c r="AN74" s="352">
        <f t="array" ref="AN74">AVERAGE(IF($B6:$B66="JN",AN6:AN66),IF($B6:$B66="NN",AN6:AN66))</f>
        <v>0.28509536354782078</v>
      </c>
      <c r="AO74" s="352">
        <f t="array" ref="AO74">AVERAGE(IF($B6:$B66="JN",AO6:AO66),IF($B6:$B66="NN",AO6:AO66))</f>
        <v>0.27932971755415648</v>
      </c>
      <c r="AP74" s="352">
        <f t="array" ref="AP74">AVERAGE(IF($B6:$B66="JN",AP6:AP66),IF($B6:$B66="NN",AP6:AP66))</f>
        <v>0.25833145654131967</v>
      </c>
      <c r="AQ74" s="352">
        <f t="array" ref="AQ74">AVERAGE(IF($B6:$B66="JN",AQ6:AQ66),IF($B6:$B66="NN",AQ6:AQ66))</f>
        <v>0.33314722372255784</v>
      </c>
      <c r="AR74" s="352">
        <f t="array" ref="AR74">AVERAGE(IF($B6:$B66="JN",AR6:AR66),IF($B6:$B66="NN",AR6:AR66))</f>
        <v>0.26835145330675653</v>
      </c>
      <c r="AS74" s="352">
        <f t="array" ref="AS74">AVERAGE(IF($B6:$B66="JN",AS6:AS66),IF($B6:$B66="NN",AS6:AS66))</f>
        <v>0.2680771115231062</v>
      </c>
      <c r="AT74" s="352">
        <f t="array" ref="AT74">AVERAGE(IF($B6:$B66="JN",AT6:AT66),IF($B6:$B66="NN",AT6:AT66))</f>
        <v>0.27528265321931189</v>
      </c>
      <c r="AU74" s="352">
        <f t="array" ref="AU74">AVERAGE(IF($B6:$B66="JN",AU6:AU66),IF($B6:$B66="NN",AU6:AU66))</f>
        <v>0.27236283382319082</v>
      </c>
    </row>
    <row r="75" spans="1:47">
      <c r="A75" s="306" t="s">
        <v>292</v>
      </c>
      <c r="B75" s="280" t="s">
        <v>16</v>
      </c>
      <c r="C75" s="15">
        <f t="array" ref="C75">AVERAGE(IF($B6:$B66="NN",C6:C66))</f>
        <v>2.1288881493318801</v>
      </c>
      <c r="D75" s="15">
        <f t="array" ref="D75">AVERAGE(IF($B6:$B66="NN",D6:D66))</f>
        <v>2.0976629219984568</v>
      </c>
      <c r="E75" s="346">
        <f t="array" ref="E75">AVERAGE(IF($B6:$B66="NN",E6:E66))</f>
        <v>0.56008709585839345</v>
      </c>
      <c r="F75" s="347">
        <f t="array" ref="F75">AVERAGE(IF($B6:$B66="NN",F6:F66))</f>
        <v>1.1655387544403326</v>
      </c>
      <c r="G75" s="348">
        <f t="array" ref="G75">AVERAGE(IF($B6:$B66="NN",G6:G66))</f>
        <v>0.4168806193042599</v>
      </c>
      <c r="H75" s="348">
        <f t="array" ref="H75">AVERAGE(IF($B6:$B66="NN",H6:H66))</f>
        <v>0.30318097523740639</v>
      </c>
      <c r="I75" s="348">
        <f t="array" ref="I75">AVERAGE(IF($B6:$B66="NN",I6:I66))</f>
        <v>0.2677799703668135</v>
      </c>
      <c r="J75" s="348">
        <f t="array" ref="J75">AVERAGE(IF($B6:$B66="NN",J6:J66))</f>
        <v>0.21350317887413325</v>
      </c>
      <c r="K75" s="348">
        <f t="array" ref="K75">AVERAGE(IF($B6:$B66="NN",K6:K66))</f>
        <v>0.45064238682317914</v>
      </c>
      <c r="L75" s="348">
        <f t="array" ref="L75">AVERAGE(IF($B6:$B66="NN",L6:L66))</f>
        <v>0.30124327197659512</v>
      </c>
      <c r="M75" s="348">
        <f t="array" ref="M75">AVERAGE(IF($B6:$B66="NN",M6:M66))</f>
        <v>0.39008342776072641</v>
      </c>
      <c r="N75" s="348">
        <f t="array" ref="N75">AVERAGE(IF($B6:$B66="NN",N6:N66))</f>
        <v>0.30158561864706585</v>
      </c>
      <c r="O75" s="348">
        <f t="array" ref="O75">AVERAGE(IF($B6:$B66="NN",O6:O66))</f>
        <v>0.25925165258273308</v>
      </c>
      <c r="P75" s="348">
        <f t="array" ref="P75">AVERAGE(IF($B6:$B66="NN",P6:P66))</f>
        <v>0.20649120057751705</v>
      </c>
      <c r="Q75" s="348">
        <f t="array" ref="Q75">AVERAGE(IF($B6:$B66="NN",Q6:Q66))</f>
        <v>0.38380939588410701</v>
      </c>
      <c r="R75" s="348">
        <f t="array" ref="R75">AVERAGE(IF($B6:$B66="NN",R6:R66))</f>
        <v>0.312313717773054</v>
      </c>
      <c r="S75" s="348">
        <f t="array" ref="S75">AVERAGE(IF($B6:$B66="NN",S6:S66))</f>
        <v>0.29242430819774795</v>
      </c>
      <c r="T75" s="348">
        <f t="array" ref="T75">AVERAGE(IF($B6:$B66="NN",T6:T66))</f>
        <v>0.20791278884141665</v>
      </c>
      <c r="U75" s="348">
        <f t="array" ref="U75">AVERAGE(IF($B6:$B66="NN",U6:U66))</f>
        <v>0.37866093496524938</v>
      </c>
      <c r="V75" s="348">
        <f t="array" ref="V75">AVERAGE(IF($B6:$B66="NN",V6:V66))</f>
        <v>0.27809735524611046</v>
      </c>
      <c r="W75" s="348">
        <f t="array" ref="W75">AVERAGE(IF($B6:$B66="NN",W6:W66))</f>
        <v>0.24991343723149059</v>
      </c>
      <c r="X75" s="348">
        <f t="array" ref="X75">AVERAGE(IF($B6:$B66="NN",X6:X66))</f>
        <v>0.19975608123206301</v>
      </c>
      <c r="Y75" s="348">
        <f t="array" ref="Y75">AVERAGE(IF($B6:$B66="NN",Y6:Y66))</f>
        <v>0.37783909605882904</v>
      </c>
      <c r="Z75" s="348">
        <f t="array" ref="Z75">AVERAGE(IF($B6:$B66="NN",Z6:Z66))</f>
        <v>0.27646971805558929</v>
      </c>
      <c r="AA75" s="349">
        <f t="array" ref="AA75">AVERAGE(IF($B6:$B66="NN",AA6:AA66))</f>
        <v>0.21218637320186917</v>
      </c>
      <c r="AB75" s="349">
        <f t="array" ref="AB75">AVERAGE(IF($B6:$B66="NN",AB6:AB66))</f>
        <v>0.20220830305100643</v>
      </c>
      <c r="AC75" s="350">
        <f t="array" ref="AC75">AVERAGE(IF($B6:$B66="NN",AC6:AC66))</f>
        <v>0.36324406321602687</v>
      </c>
      <c r="AD75" s="350">
        <f t="array" ref="AD75">AVERAGE(IF($B6:$B66="NN",AD6:AD66))</f>
        <v>0.30322449417308878</v>
      </c>
      <c r="AE75" s="350">
        <f t="array" ref="AE75">AVERAGE(IF($B6:$B66="NN",AE6:AE66))</f>
        <v>0.23876414138774912</v>
      </c>
      <c r="AF75" s="351">
        <f t="array" ref="AF75">AVERAGE(IF($B6:$B66="NN",AF6:AF66))</f>
        <v>0.3188397952454925</v>
      </c>
      <c r="AG75" s="351">
        <f t="array" ref="AG75">AVERAGE(IF($B6:$B66="NN",AG6:AG66))</f>
        <v>0.34023693163150209</v>
      </c>
      <c r="AH75" s="351">
        <f t="array" ref="AH75">AVERAGE(IF($B6:$B66="NN",AH6:AH66))</f>
        <v>0.33464678884340265</v>
      </c>
      <c r="AI75" s="352">
        <f t="array" ref="AI75">AVERAGE(IF($B6:$B66="NN",AI6:AI66))</f>
        <v>0.27743146560790571</v>
      </c>
      <c r="AJ75" s="352">
        <f t="array" ref="AJ75">AVERAGE(IF($B6:$B66="NN",AJ6:AJ66))</f>
        <v>0.26791480341570156</v>
      </c>
      <c r="AK75" s="352">
        <f t="array" ref="AK75">AVERAGE(IF($B6:$B66="NN",AK6:AK66))</f>
        <v>0.25121279259109969</v>
      </c>
      <c r="AL75" s="352">
        <f t="array" ref="AL75">AVERAGE(IF($B6:$B66="NN",AL6:AL66))</f>
        <v>0.25286725467319537</v>
      </c>
      <c r="AM75" s="352">
        <f t="array" ref="AM75">AVERAGE(IF($B6:$B66="NN",AM6:AM66))</f>
        <v>0.32912141024820363</v>
      </c>
      <c r="AN75" s="352">
        <f t="array" ref="AN75">AVERAGE(IF($B6:$B66="NN",AN6:AN66))</f>
        <v>0.27513372971619854</v>
      </c>
      <c r="AO75" s="352">
        <f t="array" ref="AO75">AVERAGE(IF($B6:$B66="NN",AO6:AO66))</f>
        <v>0.2686157867723607</v>
      </c>
      <c r="AP75" s="352">
        <f t="array" ref="AP75">AVERAGE(IF($B6:$B66="NN",AP6:AP66))</f>
        <v>0.2506116072005965</v>
      </c>
      <c r="AQ75" s="352">
        <f t="array" ref="AQ75">AVERAGE(IF($B6:$B66="NN",AQ6:AQ66))</f>
        <v>0.32976050878803231</v>
      </c>
      <c r="AR75" s="352">
        <f t="array" ref="AR75">AVERAGE(IF($B6:$B66="NN",AR6:AR66))</f>
        <v>0.25919423438728606</v>
      </c>
      <c r="AS75" s="352">
        <f t="array" ref="AS75">AVERAGE(IF($B6:$B66="NN",AS6:AS66))</f>
        <v>0.25791418694583057</v>
      </c>
      <c r="AT75" s="352">
        <f t="array" ref="AT75">AVERAGE(IF($B6:$B66="NN",AT6:AT66))</f>
        <v>0.25756976517571756</v>
      </c>
      <c r="AU75" s="352">
        <f t="array" ref="AU75">AVERAGE(IF($B6:$B66="NN",AU6:AU66))</f>
        <v>0.25774736241838747</v>
      </c>
    </row>
    <row r="76" spans="1:47">
      <c r="A76" s="306" t="s">
        <v>291</v>
      </c>
      <c r="B76" s="280" t="s">
        <v>16</v>
      </c>
      <c r="C76" s="15">
        <f t="array" ref="C76">AVERAGE(IF($B6:$B66="NS",C6:C66))</f>
        <v>2.2310373626723519</v>
      </c>
      <c r="D76" s="15">
        <f t="array" ref="D76">AVERAGE(IF($B6:$B66="NS",D6:D66))</f>
        <v>2.5728872537539424</v>
      </c>
      <c r="E76" s="346">
        <f t="array" ref="E76">AVERAGE(IF($B6:$B66="NS",E6:E66))</f>
        <v>0.50713430364409706</v>
      </c>
      <c r="F76" s="347">
        <f t="array" ref="F76">AVERAGE(IF($B6:$B66="NS",F6:F66))</f>
        <v>0.70449251799591606</v>
      </c>
      <c r="G76" s="348">
        <f t="array" ref="G76">AVERAGE(IF($B6:$B66="NS",G6:G66))</f>
        <v>0.38045514849830736</v>
      </c>
      <c r="H76" s="348">
        <f t="array" ref="H76">AVERAGE(IF($B6:$B66="NS",H6:H66))</f>
        <v>0.3514225740442955</v>
      </c>
      <c r="I76" s="348">
        <f t="array" ref="I76">AVERAGE(IF($B6:$B66="NS",I6:I66))</f>
        <v>0.28015318041630882</v>
      </c>
      <c r="J76" s="348">
        <f t="array" ref="J76">AVERAGE(IF($B6:$B66="NS",J6:J66))</f>
        <v>0.24190341841380236</v>
      </c>
      <c r="K76" s="348">
        <f t="array" ref="K76">AVERAGE(IF($B6:$B66="NS",K6:K66))</f>
        <v>0.41556497558427136</v>
      </c>
      <c r="L76" s="348">
        <f t="array" ref="L76">AVERAGE(IF($B6:$B66="NS",L6:L66))</f>
        <v>0.37986430445212255</v>
      </c>
      <c r="M76" s="348">
        <f t="array" ref="M76">AVERAGE(IF($B6:$B66="NS",M6:M66))</f>
        <v>0.39577807722915248</v>
      </c>
      <c r="N76" s="348">
        <f t="array" ref="N76">AVERAGE(IF($B6:$B66="NS",N6:N66))</f>
        <v>0.37121185216762564</v>
      </c>
      <c r="O76" s="348">
        <f t="array" ref="O76">AVERAGE(IF($B6:$B66="NS",O6:O66))</f>
        <v>0.31923087536168671</v>
      </c>
      <c r="P76" s="348">
        <f t="array" ref="P76">AVERAGE(IF($B6:$B66="NS",P6:P66))</f>
        <v>0.22857632249753682</v>
      </c>
      <c r="Q76" s="348">
        <f t="array" ref="Q76">AVERAGE(IF($B6:$B66="NS",Q6:Q66))</f>
        <v>0.4478136273814961</v>
      </c>
      <c r="R76" s="348">
        <f t="array" ref="R76">AVERAGE(IF($B6:$B66="NS",R6:R66))</f>
        <v>0.41809411228506871</v>
      </c>
      <c r="S76" s="348">
        <f t="array" ref="S76">AVERAGE(IF($B6:$B66="NS",S6:S66))</f>
        <v>0.38669248937537365</v>
      </c>
      <c r="T76" s="348">
        <f t="array" ref="T76">AVERAGE(IF($B6:$B66="NS",T6:T66))</f>
        <v>0.24690874884252381</v>
      </c>
      <c r="U76" s="348">
        <f t="array" ref="U76">AVERAGE(IF($B6:$B66="NS",U6:U66))</f>
        <v>0.46900394950988139</v>
      </c>
      <c r="V76" s="348">
        <f t="array" ref="V76">AVERAGE(IF($B6:$B66="NS",V6:V66))</f>
        <v>0.35532425087411074</v>
      </c>
      <c r="W76" s="348">
        <f t="array" ref="W76">AVERAGE(IF($B6:$B66="NS",W6:W66))</f>
        <v>0.3221588267817499</v>
      </c>
      <c r="X76" s="348">
        <f t="array" ref="X76">AVERAGE(IF($B6:$B66="NS",X6:X66))</f>
        <v>0.25512550569097131</v>
      </c>
      <c r="Y76" s="348">
        <f t="array" ref="Y76">AVERAGE(IF($B6:$B66="NS",Y6:Y66))</f>
        <v>0.55660788148141893</v>
      </c>
      <c r="Z76" s="348">
        <f t="array" ref="Z76">AVERAGE(IF($B6:$B66="NS",Z6:Z66))</f>
        <v>0.38411454054546434</v>
      </c>
      <c r="AA76" s="349">
        <f t="array" ref="AA76">AVERAGE(IF($B6:$B66="NS",AA6:AA66))</f>
        <v>0.19912075524827741</v>
      </c>
      <c r="AB76" s="349">
        <f t="array" ref="AB76">AVERAGE(IF($B6:$B66="NS",AB6:AB66))</f>
        <v>0.26460893816412817</v>
      </c>
      <c r="AC76" s="350">
        <f t="array" ref="AC76">AVERAGE(IF($B6:$B66="NS",AC6:AC66))</f>
        <v>0.30731009917975788</v>
      </c>
      <c r="AD76" s="350">
        <f t="array" ref="AD76">AVERAGE(IF($B6:$B66="NS",AD6:AD66))</f>
        <v>0.26555004766412821</v>
      </c>
      <c r="AE76" s="350">
        <f t="array" ref="AE76">AVERAGE(IF($B6:$B66="NS",AE6:AE66))</f>
        <v>0.21645945353935889</v>
      </c>
      <c r="AF76" s="351">
        <f t="array" ref="AF76">AVERAGE(IF($B6:$B66="NS",AF6:AF66))</f>
        <v>0.22084648918320726</v>
      </c>
      <c r="AG76" s="351">
        <f t="array" ref="AG76">AVERAGE(IF($B6:$B66="NS",AG6:AG66))</f>
        <v>0.2883009598754333</v>
      </c>
      <c r="AH76" s="351">
        <f t="array" ref="AH76">AVERAGE(IF($B6:$B66="NS",AH6:AH66))</f>
        <v>0.44440653194324875</v>
      </c>
      <c r="AI76" s="352">
        <f t="array" ref="AI76">AVERAGE(IF($B6:$B66="NS",AI6:AI66))</f>
        <v>0.26231716515527986</v>
      </c>
      <c r="AJ76" s="352">
        <f t="array" ref="AJ76">AVERAGE(IF($B6:$B66="NS",AJ6:AJ66))</f>
        <v>0.25554388185831889</v>
      </c>
      <c r="AK76" s="352">
        <f t="array" ref="AK76">AVERAGE(IF($B6:$B66="NS",AK6:AK66))</f>
        <v>0.22498710255189386</v>
      </c>
      <c r="AL76" s="352">
        <f t="array" ref="AL76">AVERAGE(IF($B6:$B66="NS",AL6:AL66))</f>
        <v>0.22131353577832044</v>
      </c>
      <c r="AM76" s="352">
        <f t="array" ref="AM76">AVERAGE(IF($B6:$B66="NS",AM6:AM66))</f>
        <v>0.25206874930447049</v>
      </c>
      <c r="AN76" s="352">
        <f t="array" ref="AN76">AVERAGE(IF($B6:$B66="NS",AN6:AN66))</f>
        <v>0.30266493402679706</v>
      </c>
      <c r="AO76" s="352">
        <f t="array" ref="AO76">AVERAGE(IF($B6:$B66="NS",AO6:AO66))</f>
        <v>0.29971299150313407</v>
      </c>
      <c r="AP76" s="352">
        <f t="array" ref="AP76">AVERAGE(IF($B6:$B66="NS",AP6:AP66))</f>
        <v>0.26541527246259422</v>
      </c>
      <c r="AQ76" s="352">
        <f t="array" ref="AQ76">AVERAGE(IF($B6:$B66="NS",AQ6:AQ66))</f>
        <v>0.30940849470288939</v>
      </c>
      <c r="AR76" s="352">
        <f t="array" ref="AR76">AVERAGE(IF($B6:$B66="NS",AR6:AR66))</f>
        <v>0.30967313151522641</v>
      </c>
      <c r="AS76" s="352">
        <f t="array" ref="AS76">AVERAGE(IF($B6:$B66="NS",AS6:AS66))</f>
        <v>0.30794468291527249</v>
      </c>
      <c r="AT76" s="352">
        <f t="array" ref="AT76">AVERAGE(IF($B6:$B66="NS",AT6:AT66))</f>
        <v>0.36372208697652425</v>
      </c>
      <c r="AU76" s="352">
        <f t="array" ref="AU76">AVERAGE(IF($B6:$B66="NS",AU6:AU66))</f>
        <v>0.36890827435195134</v>
      </c>
    </row>
    <row r="77" spans="1:47">
      <c r="A77" s="306" t="s">
        <v>290</v>
      </c>
      <c r="B77" s="280" t="s">
        <v>16</v>
      </c>
      <c r="C77" s="15">
        <f t="array" ref="C77">AVERAGE(IF($B6:$B66="JN",C6:C66))</f>
        <v>2.3444159424312936</v>
      </c>
      <c r="D77" s="15">
        <f t="array" ref="D77">AVERAGE(IF($B6:$B66="JN",D6:D66))</f>
        <v>2.1054882165768083</v>
      </c>
      <c r="E77" s="346">
        <f t="array" ref="E77">AVERAGE(IF($B6:$B66="JN",E6:E66))</f>
        <v>0.54422637845426647</v>
      </c>
      <c r="F77" s="347">
        <f t="array" ref="F77">AVERAGE(IF($B6:$B66="JN",F6:F66))</f>
        <v>1.1134815154428077</v>
      </c>
      <c r="G77" s="348">
        <f t="array" ref="G77">AVERAGE(IF($B6:$B66="JN",G6:G66))</f>
        <v>0.51988346333019331</v>
      </c>
      <c r="H77" s="348">
        <f t="array" ref="H77">AVERAGE(IF($B6:$B66="JN",H6:H66))</f>
        <v>0.43112136360288306</v>
      </c>
      <c r="I77" s="348">
        <f t="array" ref="I77">AVERAGE(IF($B6:$B66="JN",I6:I66))</f>
        <v>0.38737464528831422</v>
      </c>
      <c r="J77" s="348">
        <f t="array" ref="J77">AVERAGE(IF($B6:$B66="JN",J6:J66))</f>
        <v>0.32375226634208021</v>
      </c>
      <c r="K77" s="348">
        <f t="array" ref="K77">AVERAGE(IF($B6:$B66="JN",K6:K66))</f>
        <v>0.50206959964908326</v>
      </c>
      <c r="L77" s="348">
        <f t="array" ref="L77">AVERAGE(IF($B6:$B66="JN",L6:L66))</f>
        <v>0.40231153948716891</v>
      </c>
      <c r="M77" s="348">
        <f t="array" ref="M77">AVERAGE(IF($B6:$B66="JN",M6:M66))</f>
        <v>0.45849964049473396</v>
      </c>
      <c r="N77" s="348">
        <f t="array" ref="N77">AVERAGE(IF($B6:$B66="JN",N6:N66))</f>
        <v>0.39956599779644036</v>
      </c>
      <c r="O77" s="348">
        <f t="array" ref="O77">AVERAGE(IF($B6:$B66="JN",O6:O66))</f>
        <v>0.34463595508175437</v>
      </c>
      <c r="P77" s="348">
        <f t="array" ref="P77">AVERAGE(IF($B6:$B66="JN",P6:P66))</f>
        <v>0.25330317555104487</v>
      </c>
      <c r="Q77" s="348">
        <f t="array" ref="Q77">AVERAGE(IF($B6:$B66="JN",Q6:Q66))</f>
        <v>0.43673764079740524</v>
      </c>
      <c r="R77" s="348">
        <f t="array" ref="R77">AVERAGE(IF($B6:$B66="JN",R6:R66))</f>
        <v>0.38060110698219618</v>
      </c>
      <c r="S77" s="348">
        <f t="array" ref="S77">AVERAGE(IF($B6:$B66="JN",S6:S66))</f>
        <v>0.3537098291452439</v>
      </c>
      <c r="T77" s="348">
        <f t="array" ref="T77">AVERAGE(IF($B6:$B66="JN",T6:T66))</f>
        <v>0.23884794896650682</v>
      </c>
      <c r="U77" s="348">
        <f t="array" ref="U77">AVERAGE(IF($B6:$B66="JN",U6:U66))</f>
        <v>0.43638641143506585</v>
      </c>
      <c r="V77" s="348">
        <f t="array" ref="V77">AVERAGE(IF($B6:$B66="JN",V6:V66))</f>
        <v>0.3290469099466003</v>
      </c>
      <c r="W77" s="348">
        <f t="array" ref="W77">AVERAGE(IF($B6:$B66="JN",W6:W66))</f>
        <v>0.29364617118988812</v>
      </c>
      <c r="X77" s="348">
        <f t="array" ref="X77">AVERAGE(IF($B6:$B66="JN",X6:X66))</f>
        <v>0.2341411491126269</v>
      </c>
      <c r="Y77" s="348">
        <f t="array" ref="Y77">AVERAGE(IF($B6:$B66="JN",Y6:Y66))</f>
        <v>0.4357258018709525</v>
      </c>
      <c r="Z77" s="348">
        <f t="array" ref="Z77">AVERAGE(IF($B6:$B66="JN",Z6:Z66))</f>
        <v>0.31885232152692811</v>
      </c>
      <c r="AA77" s="349">
        <f t="array" ref="AA77">AVERAGE(IF($B6:$B66="JN",AA6:AA66))</f>
        <v>0.1771775174881921</v>
      </c>
      <c r="AB77" s="349">
        <f t="array" ref="AB77">AVERAGE(IF($B6:$B66="JN",AB6:AB66))</f>
        <v>0.19501505970432118</v>
      </c>
      <c r="AC77" s="350">
        <f t="array" ref="AC77">AVERAGE(IF($B6:$B66="JN",AC6:AC66))</f>
        <v>0.34161253645620271</v>
      </c>
      <c r="AD77" s="350">
        <f t="array" ref="AD77">AVERAGE(IF($B6:$B66="JN",AD6:AD66))</f>
        <v>0.29482806625159735</v>
      </c>
      <c r="AE77" s="350">
        <f t="array" ref="AE77">AVERAGE(IF($B6:$B66="JN",AE6:AE66))</f>
        <v>0.24208460209104604</v>
      </c>
      <c r="AF77" s="351">
        <f t="array" ref="AF77">AVERAGE(IF($B6:$B66="JN",AF6:AF66))</f>
        <v>0.30267690750229215</v>
      </c>
      <c r="AG77" s="351">
        <f t="array" ref="AG77">AVERAGE(IF($B6:$B66="JN",AG6:AG66))</f>
        <v>0.27847408839133247</v>
      </c>
      <c r="AH77" s="351">
        <f t="array" ref="AH77">AVERAGE(IF($B6:$B66="JN",AH6:AH66))</f>
        <v>0.3235068186788384</v>
      </c>
      <c r="AI77" s="352">
        <f t="array" ref="AI77">AVERAGE(IF($B6:$B66="JN",AI6:AI66))</f>
        <v>0.3193725450607382</v>
      </c>
      <c r="AJ77" s="352">
        <f t="array" ref="AJ77">AVERAGE(IF($B6:$B66="JN",AJ6:AJ66))</f>
        <v>0.30595649654734575</v>
      </c>
      <c r="AK77" s="352">
        <f t="array" ref="AK77">AVERAGE(IF($B6:$B66="JN",AK6:AK66))</f>
        <v>0.27644023137023171</v>
      </c>
      <c r="AL77" s="352">
        <f t="array" ref="AL77">AVERAGE(IF($B6:$B66="JN",AL6:AL66))</f>
        <v>0.27248732165483708</v>
      </c>
      <c r="AM77" s="352">
        <f t="array" ref="AM77">AVERAGE(IF($B6:$B66="JN",AM6:AM66))</f>
        <v>0.33888890874649952</v>
      </c>
      <c r="AN77" s="352">
        <f t="array" ref="AN77">AVERAGE(IF($B6:$B66="JN",AN6:AN66))</f>
        <v>0.30003781429525389</v>
      </c>
      <c r="AO77" s="352">
        <f t="array" ref="AO77">AVERAGE(IF($B6:$B66="JN",AO6:AO66))</f>
        <v>0.29540061372685011</v>
      </c>
      <c r="AP77" s="352">
        <f t="array" ref="AP77">AVERAGE(IF($B6:$B66="JN",AP6:AP66))</f>
        <v>0.26991123055240462</v>
      </c>
      <c r="AQ77" s="352">
        <f t="array" ref="AQ77">AVERAGE(IF($B6:$B66="JN",AQ6:AQ66))</f>
        <v>0.33822729612434599</v>
      </c>
      <c r="AR77" s="352">
        <f t="array" ref="AR77">AVERAGE(IF($B6:$B66="JN",AR6:AR66))</f>
        <v>0.28208728168596237</v>
      </c>
      <c r="AS77" s="352">
        <f t="array" ref="AS77">AVERAGE(IF($B6:$B66="JN",AS6:AS66))</f>
        <v>0.28332149838901954</v>
      </c>
      <c r="AT77" s="352">
        <f t="array" ref="AT77">AVERAGE(IF($B6:$B66="JN",AT6:AT66))</f>
        <v>0.30185198528470331</v>
      </c>
      <c r="AU77" s="352">
        <f t="array" ref="AU77">AVERAGE(IF($B6:$B66="JN",AU6:AU66))</f>
        <v>0.29428604093039545</v>
      </c>
    </row>
    <row r="78" spans="1:47">
      <c r="A78" s="306" t="s">
        <v>289</v>
      </c>
      <c r="B78" s="280" t="s">
        <v>16</v>
      </c>
      <c r="C78" s="15">
        <f t="array" ref="C78">AVERAGE(IF($B6:$B66="JS",C6:C66))</f>
        <v>2.2940486895116683</v>
      </c>
      <c r="D78" s="15">
        <f t="array" ref="D78">AVERAGE(IF($B6:$B66="JS",D6:D66))</f>
        <v>2.4249304478654197</v>
      </c>
      <c r="E78" s="346">
        <f t="array" ref="E78">AVERAGE(IF($B6:$B66="JS",E6:E66))</f>
        <v>0.53841350043970104</v>
      </c>
      <c r="F78" s="347">
        <f t="array" ref="F78">AVERAGE(IF($B6:$B66="JS",F6:F66))</f>
        <v>0.83527054210656571</v>
      </c>
      <c r="G78" s="348">
        <f t="array" ref="G78">AVERAGE(IF($B6:$B66="JS",G6:G66))</f>
        <v>0.43728837331074188</v>
      </c>
      <c r="H78" s="348">
        <f t="array" ref="H78">AVERAGE(IF($B6:$B66="JS",H6:H66))</f>
        <v>0.39181844875067995</v>
      </c>
      <c r="I78" s="348">
        <f t="array" ref="I78">AVERAGE(IF($B6:$B66="JS",I6:I66))</f>
        <v>0.32380625862272128</v>
      </c>
      <c r="J78" s="348">
        <f t="array" ref="J78">AVERAGE(IF($B6:$B66="JS",J6:J66))</f>
        <v>0.27684682165109947</v>
      </c>
      <c r="K78" s="348">
        <f t="array" ref="K78">AVERAGE(IF($B6:$B66="JS",K6:K66))</f>
        <v>0.42297788650349366</v>
      </c>
      <c r="L78" s="348">
        <f t="array" ref="L78">AVERAGE(IF($B6:$B66="JS",L6:L66))</f>
        <v>0.36862498047613956</v>
      </c>
      <c r="M78" s="348">
        <f t="array" ref="M78">AVERAGE(IF($B6:$B66="JS",M6:M66))</f>
        <v>0.39387450764883969</v>
      </c>
      <c r="N78" s="348">
        <f t="array" ref="N78">AVERAGE(IF($B6:$B66="JS",N6:N66))</f>
        <v>0.36285309914876135</v>
      </c>
      <c r="O78" s="348">
        <f t="array" ref="O78">AVERAGE(IF($B6:$B66="JS",O6:O66))</f>
        <v>0.31003342448302246</v>
      </c>
      <c r="P78" s="348">
        <f t="array" ref="P78">AVERAGE(IF($B6:$B66="JS",P6:P66))</f>
        <v>0.2203911695664611</v>
      </c>
      <c r="Q78" s="348">
        <f t="array" ref="Q78">AVERAGE(IF($B6:$B66="JS",Q6:Q66))</f>
        <v>0.4160819316960338</v>
      </c>
      <c r="R78" s="348">
        <f t="array" ref="R78">AVERAGE(IF($B6:$B66="JS",R6:R66))</f>
        <v>0.37582164547417662</v>
      </c>
      <c r="S78" s="348">
        <f t="array" ref="S78">AVERAGE(IF($B6:$B66="JS",S6:S66))</f>
        <v>0.34826954652059505</v>
      </c>
      <c r="T78" s="348">
        <f t="array" ref="T78">AVERAGE(IF($B6:$B66="JS",T6:T66))</f>
        <v>0.22703108859283003</v>
      </c>
      <c r="U78" s="348">
        <f t="array" ref="U78">AVERAGE(IF($B6:$B66="JS",U6:U66))</f>
        <v>0.42659630261250736</v>
      </c>
      <c r="V78" s="348">
        <f t="array" ref="V78">AVERAGE(IF($B6:$B66="JS",V6:V66))</f>
        <v>0.33063775031612058</v>
      </c>
      <c r="W78" s="348">
        <f t="array" ref="W78">AVERAGE(IF($B6:$B66="JS",W6:W66))</f>
        <v>0.29743369956395521</v>
      </c>
      <c r="X78" s="348">
        <f t="array" ref="X78">AVERAGE(IF($B6:$B66="JS",X6:X66))</f>
        <v>0.22884301322784806</v>
      </c>
      <c r="Y78" s="348">
        <f t="array" ref="Y78">AVERAGE(IF($B6:$B66="JS",Y6:Y66))</f>
        <v>0.47306382172017364</v>
      </c>
      <c r="Z78" s="348">
        <f t="array" ref="Z78">AVERAGE(IF($B6:$B66="JS",Z6:Z66))</f>
        <v>0.34903882104756817</v>
      </c>
      <c r="AA78" s="349">
        <f t="array" ref="AA78">AVERAGE(IF($B6:$B66="JS",AA6:AA66))</f>
        <v>0.17439758550872281</v>
      </c>
      <c r="AB78" s="349">
        <f t="array" ref="AB78">AVERAGE(IF($B6:$B66="JS",AB6:AB66))</f>
        <v>0.22338858809552753</v>
      </c>
      <c r="AC78" s="350">
        <f t="array" ref="AC78">AVERAGE(IF($B6:$B66="JS",AC6:AC66))</f>
        <v>0.37489764590855112</v>
      </c>
      <c r="AD78" s="350">
        <f t="array" ref="AD78">AVERAGE(IF($B6:$B66="JS",AD6:AD66))</f>
        <v>0.30752667552394858</v>
      </c>
      <c r="AE78" s="350">
        <f t="array" ref="AE78">AVERAGE(IF($B6:$B66="JS",AE6:AE66))</f>
        <v>0.21930735446689384</v>
      </c>
      <c r="AF78" s="351">
        <f t="array" ref="AF78">AVERAGE(IF($B6:$B66="JS",AF6:AF66))</f>
        <v>0.23214699360735086</v>
      </c>
      <c r="AG78" s="351">
        <f t="array" ref="AG78">AVERAGE(IF($B6:$B66="JS",AG6:AG66))</f>
        <v>0.25893061611423318</v>
      </c>
      <c r="AH78" s="351">
        <f t="array" ref="AH78">AVERAGE(IF($B6:$B66="JS",AH6:AH66))</f>
        <v>0.37486316976538059</v>
      </c>
      <c r="AI78" s="352">
        <f t="array" ref="AI78">AVERAGE(IF($B6:$B66="JS",AI6:AI66))</f>
        <v>0.26645066351267027</v>
      </c>
      <c r="AJ78" s="352">
        <f t="array" ref="AJ78">AVERAGE(IF($B6:$B66="JS",AJ6:AJ66))</f>
        <v>0.25173223588420424</v>
      </c>
      <c r="AK78" s="352">
        <f t="array" ref="AK78">AVERAGE(IF($B6:$B66="JS",AK6:AK66))</f>
        <v>0.22371077912715642</v>
      </c>
      <c r="AL78" s="352">
        <f t="array" ref="AL78">AVERAGE(IF($B6:$B66="JS",AL6:AL66))</f>
        <v>0.21967098602871687</v>
      </c>
      <c r="AM78" s="352">
        <f t="array" ref="AM78">AVERAGE(IF($B6:$B66="JS",AM6:AM66))</f>
        <v>0.25035397442292301</v>
      </c>
      <c r="AN78" s="352">
        <f t="array" ref="AN78">AVERAGE(IF($B6:$B66="JS",AN6:AN66))</f>
        <v>0.28778562175505584</v>
      </c>
      <c r="AO78" s="352">
        <f t="array" ref="AO78">AVERAGE(IF($B6:$B66="JS",AO6:AO66))</f>
        <v>0.28019094395076799</v>
      </c>
      <c r="AP78" s="352">
        <f t="array" ref="AP78">AVERAGE(IF($B6:$B66="JS",AP6:AP66))</f>
        <v>0.25040251233864241</v>
      </c>
      <c r="AQ78" s="352">
        <f t="array" ref="AQ78">AVERAGE(IF($B6:$B66="JS",AQ6:AQ66))</f>
        <v>0.28986221073562607</v>
      </c>
      <c r="AR78" s="352">
        <f t="array" ref="AR78">AVERAGE(IF($B6:$B66="JS",AR6:AR66))</f>
        <v>0.27740572703285415</v>
      </c>
      <c r="AS78" s="352">
        <f t="array" ref="AS78">AVERAGE(IF($B6:$B66="JS",AS6:AS66))</f>
        <v>0.27818032410529697</v>
      </c>
      <c r="AT78" s="352">
        <f t="array" ref="AT78">AVERAGE(IF($B6:$B66="JS",AT6:AT66))</f>
        <v>0.34205308779642751</v>
      </c>
      <c r="AU78" s="352">
        <f t="array" ref="AU78">AVERAGE(IF($B6:$B66="JS",AU6:AU66))</f>
        <v>0.34093455767541869</v>
      </c>
    </row>
    <row r="79" spans="1:47">
      <c r="A79" s="217"/>
      <c r="B79" s="217"/>
      <c r="C79" s="217"/>
      <c r="D79" s="217"/>
      <c r="E79" s="119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119"/>
      <c r="AB79" s="119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</sheetData>
  <sheetCalcPr fullCalcOnLoad="1"/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W93"/>
  <sheetViews>
    <sheetView zoomScale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3"/>
  <cols>
    <col min="1" max="1" width="13.28515625" customWidth="1"/>
    <col min="2" max="2" width="15.7109375" bestFit="1" customWidth="1"/>
    <col min="3" max="3" width="10" customWidth="1"/>
    <col min="4" max="4" width="9.42578125" style="142" customWidth="1"/>
    <col min="5" max="7" width="8.85546875" customWidth="1"/>
    <col min="8" max="8" width="8.85546875" style="156" customWidth="1"/>
    <col min="9" max="11" width="8.85546875" customWidth="1"/>
    <col min="12" max="12" width="8.85546875" style="156" customWidth="1"/>
    <col min="13" max="13" width="8.85546875" customWidth="1"/>
    <col min="14" max="14" width="8.85546875" style="156" customWidth="1"/>
    <col min="15" max="17" width="8.85546875" customWidth="1"/>
    <col min="18" max="18" width="8.85546875" style="155" customWidth="1"/>
    <col min="19" max="21" width="8.85546875" customWidth="1"/>
    <col min="22" max="22" width="8.85546875" style="156" customWidth="1"/>
    <col min="23" max="25" width="8.85546875" customWidth="1"/>
    <col min="26" max="26" width="8.85546875" style="151" customWidth="1"/>
    <col min="27" max="35" width="8.85546875" customWidth="1"/>
    <col min="36" max="36" width="8.85546875" style="156" customWidth="1"/>
    <col min="37" max="40" width="8.85546875" customWidth="1"/>
    <col min="41" max="41" width="8.85546875" style="155" customWidth="1"/>
    <col min="42" max="44" width="8.85546875" customWidth="1"/>
    <col min="45" max="45" width="8.85546875" style="156" customWidth="1"/>
    <col min="46" max="46" width="8.85546875" customWidth="1"/>
    <col min="47" max="47" width="8.85546875" style="151" customWidth="1"/>
    <col min="48" max="48" width="10.140625" customWidth="1"/>
    <col min="49" max="49" width="38.28515625" bestFit="1" customWidth="1"/>
    <col min="50" max="51" width="10.140625" customWidth="1"/>
  </cols>
  <sheetData>
    <row r="1" spans="1:49" s="262" customFormat="1">
      <c r="A1" s="14"/>
      <c r="B1" s="14" t="s">
        <v>194</v>
      </c>
      <c r="C1" s="14" t="s">
        <v>209</v>
      </c>
      <c r="D1" s="14" t="s">
        <v>209</v>
      </c>
      <c r="E1" s="282" t="s">
        <v>198</v>
      </c>
      <c r="F1" s="283" t="s">
        <v>210</v>
      </c>
      <c r="G1" s="284" t="s">
        <v>387</v>
      </c>
      <c r="H1" s="284" t="s">
        <v>387</v>
      </c>
      <c r="I1" s="284" t="s">
        <v>387</v>
      </c>
      <c r="J1" s="284" t="s">
        <v>387</v>
      </c>
      <c r="K1" s="284" t="s">
        <v>387</v>
      </c>
      <c r="L1" s="284" t="s">
        <v>387</v>
      </c>
      <c r="M1" s="284" t="s">
        <v>387</v>
      </c>
      <c r="N1" s="284" t="s">
        <v>387</v>
      </c>
      <c r="O1" s="284" t="s">
        <v>387</v>
      </c>
      <c r="P1" s="284" t="s">
        <v>387</v>
      </c>
      <c r="Q1" s="284" t="s">
        <v>387</v>
      </c>
      <c r="R1" s="284" t="s">
        <v>387</v>
      </c>
      <c r="S1" s="284" t="s">
        <v>387</v>
      </c>
      <c r="T1" s="284" t="s">
        <v>387</v>
      </c>
      <c r="U1" s="284" t="s">
        <v>387</v>
      </c>
      <c r="V1" s="284" t="s">
        <v>387</v>
      </c>
      <c r="W1" s="284" t="s">
        <v>387</v>
      </c>
      <c r="X1" s="284" t="s">
        <v>387</v>
      </c>
      <c r="Y1" s="284" t="s">
        <v>387</v>
      </c>
      <c r="Z1" s="284" t="s">
        <v>387</v>
      </c>
      <c r="AA1" s="285" t="s">
        <v>286</v>
      </c>
      <c r="AB1" s="285" t="s">
        <v>286</v>
      </c>
      <c r="AC1" s="286" t="s">
        <v>386</v>
      </c>
      <c r="AD1" s="286" t="s">
        <v>386</v>
      </c>
      <c r="AE1" s="286" t="s">
        <v>386</v>
      </c>
      <c r="AF1" s="287" t="s">
        <v>388</v>
      </c>
      <c r="AG1" s="287" t="s">
        <v>388</v>
      </c>
      <c r="AH1" s="287" t="s">
        <v>388</v>
      </c>
      <c r="AI1" s="288" t="s">
        <v>207</v>
      </c>
      <c r="AJ1" s="288" t="s">
        <v>207</v>
      </c>
      <c r="AK1" s="288" t="s">
        <v>207</v>
      </c>
      <c r="AL1" s="288" t="s">
        <v>207</v>
      </c>
      <c r="AM1" s="288" t="s">
        <v>207</v>
      </c>
      <c r="AN1" s="288" t="s">
        <v>207</v>
      </c>
      <c r="AO1" s="288" t="s">
        <v>207</v>
      </c>
      <c r="AP1" s="288" t="s">
        <v>207</v>
      </c>
      <c r="AQ1" s="288" t="s">
        <v>207</v>
      </c>
      <c r="AR1" s="288" t="s">
        <v>207</v>
      </c>
      <c r="AS1" s="288" t="s">
        <v>207</v>
      </c>
      <c r="AT1" s="288" t="s">
        <v>207</v>
      </c>
      <c r="AU1" s="288" t="s">
        <v>207</v>
      </c>
      <c r="AV1" s="345"/>
      <c r="AW1" s="323" t="s">
        <v>362</v>
      </c>
    </row>
    <row r="2" spans="1:49">
      <c r="A2" s="14"/>
      <c r="B2" s="14" t="s">
        <v>195</v>
      </c>
      <c r="C2" s="14" t="s">
        <v>196</v>
      </c>
      <c r="D2" s="14" t="s">
        <v>197</v>
      </c>
      <c r="E2" s="282" t="s">
        <v>200</v>
      </c>
      <c r="F2" s="283" t="s">
        <v>201</v>
      </c>
      <c r="G2" s="284" t="s">
        <v>202</v>
      </c>
      <c r="H2" s="284" t="s">
        <v>202</v>
      </c>
      <c r="I2" s="284" t="s">
        <v>202</v>
      </c>
      <c r="J2" s="284" t="s">
        <v>202</v>
      </c>
      <c r="K2" s="284" t="s">
        <v>201</v>
      </c>
      <c r="L2" s="284" t="s">
        <v>201</v>
      </c>
      <c r="M2" s="284" t="s">
        <v>206</v>
      </c>
      <c r="N2" s="284" t="s">
        <v>206</v>
      </c>
      <c r="O2" s="284" t="s">
        <v>206</v>
      </c>
      <c r="P2" s="284" t="s">
        <v>206</v>
      </c>
      <c r="Q2" s="284" t="s">
        <v>200</v>
      </c>
      <c r="R2" s="284" t="s">
        <v>200</v>
      </c>
      <c r="S2" s="284" t="s">
        <v>200</v>
      </c>
      <c r="T2" s="284" t="s">
        <v>200</v>
      </c>
      <c r="U2" s="284" t="s">
        <v>196</v>
      </c>
      <c r="V2" s="284" t="s">
        <v>196</v>
      </c>
      <c r="W2" s="284" t="s">
        <v>196</v>
      </c>
      <c r="X2" s="284" t="s">
        <v>196</v>
      </c>
      <c r="Y2" s="284" t="s">
        <v>197</v>
      </c>
      <c r="Z2" s="284" t="s">
        <v>197</v>
      </c>
      <c r="AA2" s="285" t="s">
        <v>196</v>
      </c>
      <c r="AB2" s="285" t="s">
        <v>197</v>
      </c>
      <c r="AC2" s="286" t="s">
        <v>200</v>
      </c>
      <c r="AD2" s="286" t="s">
        <v>200</v>
      </c>
      <c r="AE2" s="286" t="s">
        <v>200</v>
      </c>
      <c r="AF2" s="287" t="s">
        <v>206</v>
      </c>
      <c r="AG2" s="287" t="s">
        <v>200</v>
      </c>
      <c r="AH2" s="287" t="s">
        <v>197</v>
      </c>
      <c r="AI2" s="288" t="s">
        <v>206</v>
      </c>
      <c r="AJ2" s="288" t="s">
        <v>206</v>
      </c>
      <c r="AK2" s="288" t="s">
        <v>206</v>
      </c>
      <c r="AL2" s="288" t="s">
        <v>206</v>
      </c>
      <c r="AM2" s="288" t="s">
        <v>206</v>
      </c>
      <c r="AN2" s="288" t="s">
        <v>200</v>
      </c>
      <c r="AO2" s="288" t="s">
        <v>200</v>
      </c>
      <c r="AP2" s="288" t="s">
        <v>200</v>
      </c>
      <c r="AQ2" s="288" t="s">
        <v>200</v>
      </c>
      <c r="AR2" s="288" t="s">
        <v>196</v>
      </c>
      <c r="AS2" s="288" t="s">
        <v>196</v>
      </c>
      <c r="AT2" s="288" t="s">
        <v>197</v>
      </c>
      <c r="AU2" s="288" t="s">
        <v>197</v>
      </c>
      <c r="AV2" s="345"/>
      <c r="AW2" s="324"/>
    </row>
    <row r="3" spans="1:49" s="262" customFormat="1">
      <c r="A3" s="289"/>
      <c r="B3" s="289" t="s">
        <v>199</v>
      </c>
      <c r="C3" s="289">
        <v>2394</v>
      </c>
      <c r="D3" s="289">
        <v>2394</v>
      </c>
      <c r="E3" s="290">
        <v>2399</v>
      </c>
      <c r="F3" s="291">
        <v>2394</v>
      </c>
      <c r="G3" s="292">
        <v>2661</v>
      </c>
      <c r="H3" s="292">
        <v>2660</v>
      </c>
      <c r="I3" s="292">
        <v>2128</v>
      </c>
      <c r="J3" s="292">
        <v>1596</v>
      </c>
      <c r="K3" s="292">
        <v>2661</v>
      </c>
      <c r="L3" s="292">
        <v>2660</v>
      </c>
      <c r="M3" s="292">
        <v>2661</v>
      </c>
      <c r="N3" s="292">
        <v>2660</v>
      </c>
      <c r="O3" s="292">
        <v>2128</v>
      </c>
      <c r="P3" s="292">
        <v>1596</v>
      </c>
      <c r="Q3" s="292">
        <v>2661</v>
      </c>
      <c r="R3" s="292">
        <v>2660</v>
      </c>
      <c r="S3" s="292">
        <v>2394</v>
      </c>
      <c r="T3" s="292">
        <v>1596</v>
      </c>
      <c r="U3" s="292">
        <v>2661</v>
      </c>
      <c r="V3" s="292">
        <v>2660</v>
      </c>
      <c r="W3" s="292">
        <v>2394</v>
      </c>
      <c r="X3" s="292">
        <v>1596</v>
      </c>
      <c r="Y3" s="292">
        <v>2661</v>
      </c>
      <c r="Z3" s="292">
        <v>2660</v>
      </c>
      <c r="AA3" s="293">
        <v>1666</v>
      </c>
      <c r="AB3" s="293">
        <v>1666</v>
      </c>
      <c r="AC3" s="294">
        <v>3066</v>
      </c>
      <c r="AD3" s="294">
        <v>2403</v>
      </c>
      <c r="AE3" s="294">
        <v>1603</v>
      </c>
      <c r="AF3" s="295">
        <v>1666</v>
      </c>
      <c r="AG3" s="295">
        <v>1666</v>
      </c>
      <c r="AH3" s="295">
        <v>1666</v>
      </c>
      <c r="AI3" s="296">
        <v>3459</v>
      </c>
      <c r="AJ3" s="296">
        <v>3458</v>
      </c>
      <c r="AK3" s="296">
        <v>2661</v>
      </c>
      <c r="AL3" s="296">
        <v>2261</v>
      </c>
      <c r="AM3" s="296">
        <v>1197</v>
      </c>
      <c r="AN3" s="296">
        <v>3459</v>
      </c>
      <c r="AO3" s="296">
        <v>3458</v>
      </c>
      <c r="AP3" s="296">
        <v>2394</v>
      </c>
      <c r="AQ3" s="296">
        <v>1197</v>
      </c>
      <c r="AR3" s="296">
        <v>3459</v>
      </c>
      <c r="AS3" s="296">
        <v>3458</v>
      </c>
      <c r="AT3" s="296">
        <v>3459</v>
      </c>
      <c r="AU3" s="296">
        <v>3458</v>
      </c>
      <c r="AV3" s="345"/>
      <c r="AW3" s="324"/>
    </row>
    <row r="4" spans="1:49" s="262" customFormat="1">
      <c r="A4" s="14" t="s">
        <v>364</v>
      </c>
      <c r="B4" s="14" t="s">
        <v>208</v>
      </c>
      <c r="C4" s="14" t="s">
        <v>205</v>
      </c>
      <c r="D4" s="14" t="s">
        <v>205</v>
      </c>
      <c r="E4" s="282" t="s">
        <v>205</v>
      </c>
      <c r="F4" s="283" t="s">
        <v>205</v>
      </c>
      <c r="G4" s="284" t="s">
        <v>203</v>
      </c>
      <c r="H4" s="284" t="s">
        <v>204</v>
      </c>
      <c r="I4" s="284" t="s">
        <v>205</v>
      </c>
      <c r="J4" s="284" t="s">
        <v>205</v>
      </c>
      <c r="K4" s="284" t="s">
        <v>203</v>
      </c>
      <c r="L4" s="284" t="s">
        <v>204</v>
      </c>
      <c r="M4" s="284" t="s">
        <v>203</v>
      </c>
      <c r="N4" s="284" t="s">
        <v>204</v>
      </c>
      <c r="O4" s="284" t="s">
        <v>205</v>
      </c>
      <c r="P4" s="284" t="s">
        <v>205</v>
      </c>
      <c r="Q4" s="284" t="s">
        <v>203</v>
      </c>
      <c r="R4" s="284" t="s">
        <v>204</v>
      </c>
      <c r="S4" s="284" t="s">
        <v>205</v>
      </c>
      <c r="T4" s="284" t="s">
        <v>205</v>
      </c>
      <c r="U4" s="284" t="s">
        <v>203</v>
      </c>
      <c r="V4" s="284" t="s">
        <v>204</v>
      </c>
      <c r="W4" s="284" t="s">
        <v>205</v>
      </c>
      <c r="X4" s="284" t="s">
        <v>205</v>
      </c>
      <c r="Y4" s="284" t="s">
        <v>203</v>
      </c>
      <c r="Z4" s="284" t="s">
        <v>204</v>
      </c>
      <c r="AA4" s="285" t="s">
        <v>205</v>
      </c>
      <c r="AB4" s="285" t="s">
        <v>205</v>
      </c>
      <c r="AC4" s="286" t="s">
        <v>205</v>
      </c>
      <c r="AD4" s="286" t="s">
        <v>205</v>
      </c>
      <c r="AE4" s="286" t="s">
        <v>205</v>
      </c>
      <c r="AF4" s="287" t="s">
        <v>205</v>
      </c>
      <c r="AG4" s="287" t="s">
        <v>205</v>
      </c>
      <c r="AH4" s="287" t="s">
        <v>205</v>
      </c>
      <c r="AI4" s="288" t="s">
        <v>203</v>
      </c>
      <c r="AJ4" s="288" t="s">
        <v>204</v>
      </c>
      <c r="AK4" s="288" t="s">
        <v>205</v>
      </c>
      <c r="AL4" s="288" t="s">
        <v>205</v>
      </c>
      <c r="AM4" s="288" t="s">
        <v>205</v>
      </c>
      <c r="AN4" s="288" t="s">
        <v>203</v>
      </c>
      <c r="AO4" s="288" t="s">
        <v>204</v>
      </c>
      <c r="AP4" s="288" t="s">
        <v>205</v>
      </c>
      <c r="AQ4" s="288" t="s">
        <v>205</v>
      </c>
      <c r="AR4" s="288" t="s">
        <v>203</v>
      </c>
      <c r="AS4" s="288" t="s">
        <v>204</v>
      </c>
      <c r="AT4" s="288" t="s">
        <v>203</v>
      </c>
      <c r="AU4" s="288" t="s">
        <v>204</v>
      </c>
      <c r="AV4" s="316"/>
      <c r="AW4" s="326"/>
    </row>
    <row r="5" spans="1:49">
      <c r="A5" s="14" t="s">
        <v>307</v>
      </c>
      <c r="B5" s="14" t="s">
        <v>356</v>
      </c>
      <c r="C5" s="14"/>
      <c r="D5" s="14"/>
      <c r="E5" s="282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5"/>
      <c r="AC5" s="286"/>
      <c r="AD5" s="286"/>
      <c r="AE5" s="286"/>
      <c r="AF5" s="287"/>
      <c r="AG5" s="287"/>
      <c r="AH5" s="287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316"/>
      <c r="AW5" s="323" t="s">
        <v>363</v>
      </c>
    </row>
    <row r="6" spans="1:49">
      <c r="A6" s="280" t="s">
        <v>184</v>
      </c>
      <c r="B6" s="14" t="s">
        <v>86</v>
      </c>
      <c r="C6" s="327">
        <f>RunTime!C6*Power!C6</f>
        <v>611621.66626092116</v>
      </c>
      <c r="D6" s="327">
        <f>RunTime!D6*Power!D6</f>
        <v>534261.97818301886</v>
      </c>
      <c r="E6" s="328">
        <f>RunTime!E6*Power!E6</f>
        <v>133150.87894151482</v>
      </c>
      <c r="F6" s="329">
        <f>RunTime!F6*Power!F6</f>
        <v>325928.92621866701</v>
      </c>
      <c r="G6" s="330">
        <f>RunTime!G6*Power!G6</f>
        <v>152772.70874083915</v>
      </c>
      <c r="H6" s="330">
        <f>RunTime!H6*Power!H6</f>
        <v>141962.39457608512</v>
      </c>
      <c r="I6" s="330">
        <f>RunTime!I6*Power!I6</f>
        <v>118662.59082257272</v>
      </c>
      <c r="J6" s="330">
        <f>RunTime!J6*Power!J6</f>
        <v>111374.10316561315</v>
      </c>
      <c r="K6" s="330">
        <f>RunTime!K6*Power!K6</f>
        <v>140478.98280081086</v>
      </c>
      <c r="L6" s="330">
        <f>RunTime!L6*Power!L6</f>
        <v>134418.24724249524</v>
      </c>
      <c r="M6" s="330">
        <f>RunTime!M6*Power!M6</f>
        <v>124426.66756374652</v>
      </c>
      <c r="N6" s="330">
        <f>RunTime!N6*Power!N6</f>
        <v>118149.02024144017</v>
      </c>
      <c r="O6" s="330">
        <f>RunTime!O6*Power!O6</f>
        <v>105283.94586453539</v>
      </c>
      <c r="P6" s="330">
        <f>RunTime!P6*Power!P6</f>
        <v>68930.07887369176</v>
      </c>
      <c r="Q6" s="330">
        <f>RunTime!Q6*Power!Q6</f>
        <v>113106.98568646332</v>
      </c>
      <c r="R6" s="330">
        <f>RunTime!R6*Power!R6</f>
        <v>107738.70958341753</v>
      </c>
      <c r="S6" s="330">
        <f>RunTime!S6*Power!S6</f>
        <v>101784.15432782726</v>
      </c>
      <c r="T6" s="330">
        <f>RunTime!T6*Power!T6</f>
        <v>61696.433787011469</v>
      </c>
      <c r="U6" s="330">
        <f>RunTime!U6*Power!U6</f>
        <v>108305.64739337817</v>
      </c>
      <c r="V6" s="330">
        <f>RunTime!V6*Power!V6</f>
        <v>80433.78507087061</v>
      </c>
      <c r="W6" s="330">
        <f>RunTime!W6*Power!W6</f>
        <v>72729.627381935963</v>
      </c>
      <c r="X6" s="330">
        <f>RunTime!X6*Power!X6</f>
        <v>58520.69300597853</v>
      </c>
      <c r="Y6" s="330">
        <f>RunTime!Y6*Power!Y6</f>
        <v>96084.040885065129</v>
      </c>
      <c r="Z6" s="330">
        <f>RunTime!Z6*Power!Z6</f>
        <v>69345.130859173209</v>
      </c>
      <c r="AA6" s="331">
        <f>RunTime!AA6*Power!AA6</f>
        <v>46272.044521690434</v>
      </c>
      <c r="AB6" s="331">
        <f>RunTime!AB6*Power!AB6</f>
        <v>49833.242049897177</v>
      </c>
      <c r="AC6" s="332">
        <f>RunTime!AC6*Power!AC6</f>
        <v>77316.968776172449</v>
      </c>
      <c r="AD6" s="332">
        <f>RunTime!AD6*Power!AD6</f>
        <v>67742.020338485454</v>
      </c>
      <c r="AE6" s="332">
        <f>RunTime!AE6*Power!AE6</f>
        <v>57300.764811349967</v>
      </c>
      <c r="AF6" s="333">
        <f>RunTime!AF6*Power!AF6</f>
        <v>89947.043903931743</v>
      </c>
      <c r="AG6" s="333">
        <f>RunTime!AG6*Power!AG6</f>
        <v>75584.170997066278</v>
      </c>
      <c r="AH6" s="333">
        <f>RunTime!AH6*Power!AH6</f>
        <v>81246.127817626722</v>
      </c>
      <c r="AI6" s="334">
        <f>RunTime!AI6*Power!AI6</f>
        <v>100514.36636342279</v>
      </c>
      <c r="AJ6" s="334">
        <f>RunTime!AJ6*Power!AJ6</f>
        <v>79784.503419456523</v>
      </c>
      <c r="AK6" s="334">
        <f>RunTime!AK6*Power!AK6</f>
        <v>68355.840415081009</v>
      </c>
      <c r="AL6" s="334">
        <f>RunTime!AL6*Power!AL6</f>
        <v>68121.16339250085</v>
      </c>
      <c r="AM6" s="334">
        <f>RunTime!AM6*Power!AM6</f>
        <v>114271.40425761668</v>
      </c>
      <c r="AN6" s="334">
        <f>RunTime!AN6*Power!AN6</f>
        <v>73390.617161423361</v>
      </c>
      <c r="AO6" s="334">
        <f>RunTime!AO6*Power!AO6</f>
        <v>73986.234970958118</v>
      </c>
      <c r="AP6" s="334">
        <f>RunTime!AP6*Power!AP6</f>
        <v>68988.334990948933</v>
      </c>
      <c r="AQ6" s="334">
        <f>RunTime!AQ6*Power!AQ6</f>
        <v>90435.732349962316</v>
      </c>
      <c r="AR6" s="334">
        <f>RunTime!AR6*Power!AR6</f>
        <v>68704.146902880893</v>
      </c>
      <c r="AS6" s="334">
        <f>RunTime!AS6*Power!AS6</f>
        <v>69452.283373642174</v>
      </c>
      <c r="AT6" s="334">
        <f>RunTime!AT6*Power!AT6</f>
        <v>60584.612572636834</v>
      </c>
      <c r="AU6" s="334">
        <f>RunTime!AU6*Power!AU6</f>
        <v>61643.939787881311</v>
      </c>
      <c r="AV6" s="370"/>
      <c r="AW6" s="369">
        <f>RunTime!AW6*Power!AW6</f>
        <v>263818.31934246962</v>
      </c>
    </row>
    <row r="7" spans="1:49">
      <c r="A7" s="280" t="s">
        <v>185</v>
      </c>
      <c r="B7" s="14" t="s">
        <v>86</v>
      </c>
      <c r="C7" s="327">
        <f>RunTime!C7*Power!C7</f>
        <v>206275.53811477908</v>
      </c>
      <c r="D7" s="327">
        <f>RunTime!D7*Power!D7</f>
        <v>206907.14169604934</v>
      </c>
      <c r="E7" s="328">
        <f>RunTime!E7*Power!E7</f>
        <v>59684.258749515393</v>
      </c>
      <c r="F7" s="329">
        <f>RunTime!F7*Power!F7</f>
        <v>115255.61822260663</v>
      </c>
      <c r="G7" s="330">
        <f>RunTime!G7*Power!G7</f>
        <v>61763.197331317366</v>
      </c>
      <c r="H7" s="330">
        <f>RunTime!H7*Power!H7</f>
        <v>48939.959201246107</v>
      </c>
      <c r="I7" s="330">
        <f>RunTime!I7*Power!I7</f>
        <v>43033.86789494101</v>
      </c>
      <c r="J7" s="330">
        <f>RunTime!J7*Power!J7</f>
        <v>35522.147598200201</v>
      </c>
      <c r="K7" s="330">
        <f>RunTime!K7*Power!K7</f>
        <v>58163.581517415056</v>
      </c>
      <c r="L7" s="330">
        <f>RunTime!L7*Power!L7</f>
        <v>44117.729854970348</v>
      </c>
      <c r="M7" s="330">
        <f>RunTime!M7*Power!M7</f>
        <v>51532.276319092423</v>
      </c>
      <c r="N7" s="330">
        <f>RunTime!N7*Power!N7</f>
        <v>42039.883838947026</v>
      </c>
      <c r="O7" s="330">
        <f>RunTime!O7*Power!O7</f>
        <v>36241.612305569994</v>
      </c>
      <c r="P7" s="330">
        <f>RunTime!P7*Power!P7</f>
        <v>28243.047991334526</v>
      </c>
      <c r="Q7" s="330">
        <f>RunTime!Q7*Power!Q7</f>
        <v>51246.981407895131</v>
      </c>
      <c r="R7" s="330">
        <f>RunTime!R7*Power!R7</f>
        <v>44846.798880311857</v>
      </c>
      <c r="S7" s="330">
        <f>RunTime!S7*Power!S7</f>
        <v>41365.648985706037</v>
      </c>
      <c r="T7" s="330">
        <f>RunTime!T7*Power!T7</f>
        <v>28972.555604735575</v>
      </c>
      <c r="U7" s="330">
        <f>RunTime!U7*Power!U7</f>
        <v>53013.27476656239</v>
      </c>
      <c r="V7" s="330">
        <f>RunTime!V7*Power!V7</f>
        <v>39519.356242174836</v>
      </c>
      <c r="W7" s="330">
        <f>RunTime!W7*Power!W7</f>
        <v>35422.859986866963</v>
      </c>
      <c r="X7" s="330">
        <f>RunTime!X7*Power!X7</f>
        <v>28059.342714821214</v>
      </c>
      <c r="Y7" s="330">
        <f>RunTime!Y7*Power!Y7</f>
        <v>53130.741310459445</v>
      </c>
      <c r="Z7" s="330">
        <f>RunTime!Z7*Power!Z7</f>
        <v>38637.904941306675</v>
      </c>
      <c r="AA7" s="331">
        <f>RunTime!AA7*Power!AA7</f>
        <v>18426.387352615242</v>
      </c>
      <c r="AB7" s="331">
        <f>RunTime!AB7*Power!AB7</f>
        <v>19574.113082518859</v>
      </c>
      <c r="AC7" s="332">
        <f>RunTime!AC7*Power!AC7</f>
        <v>37051.781129703704</v>
      </c>
      <c r="AD7" s="332">
        <f>RunTime!AD7*Power!AD7</f>
        <v>29835.762508256947</v>
      </c>
      <c r="AE7" s="332">
        <f>RunTime!AE7*Power!AE7</f>
        <v>27026.587855133275</v>
      </c>
      <c r="AF7" s="333">
        <f>RunTime!AF7*Power!AF7</f>
        <v>29397.557530829934</v>
      </c>
      <c r="AG7" s="333">
        <f>RunTime!AG7*Power!AG7</f>
        <v>27695.019826431173</v>
      </c>
      <c r="AH7" s="333">
        <f>RunTime!AH7*Power!AH7</f>
        <v>30965.990904852933</v>
      </c>
      <c r="AI7" s="334">
        <f>RunTime!AI7*Power!AI7</f>
        <v>35381.060129636491</v>
      </c>
      <c r="AJ7" s="334">
        <f>RunTime!AJ7*Power!AJ7</f>
        <v>32814.326080944506</v>
      </c>
      <c r="AK7" s="334">
        <f>RunTime!AK7*Power!AK7</f>
        <v>32231.071408619264</v>
      </c>
      <c r="AL7" s="334">
        <f>RunTime!AL7*Power!AL7</f>
        <v>31961.847810501051</v>
      </c>
      <c r="AM7" s="334">
        <f>RunTime!AM7*Power!AM7</f>
        <v>41065.686934835423</v>
      </c>
      <c r="AN7" s="334">
        <f>RunTime!AN7*Power!AN7</f>
        <v>33509.197732047964</v>
      </c>
      <c r="AO7" s="334">
        <f>RunTime!AO7*Power!AO7</f>
        <v>34110.376427731055</v>
      </c>
      <c r="AP7" s="334">
        <f>RunTime!AP7*Power!AP7</f>
        <v>31323.655275433823</v>
      </c>
      <c r="AQ7" s="334">
        <f>RunTime!AQ7*Power!AQ7</f>
        <v>41266.268792134615</v>
      </c>
      <c r="AR7" s="334">
        <f>RunTime!AR7*Power!AR7</f>
        <v>31517.314448931524</v>
      </c>
      <c r="AS7" s="334">
        <f>RunTime!AS7*Power!AS7</f>
        <v>33317.715543308914</v>
      </c>
      <c r="AT7" s="334">
        <f>RunTime!AT7*Power!AT7</f>
        <v>32917.91493052258</v>
      </c>
      <c r="AU7" s="334">
        <f>RunTime!AU7*Power!AU7</f>
        <v>33606.048409371899</v>
      </c>
      <c r="AV7" s="370"/>
      <c r="AW7" s="369">
        <f>RunTime!AW7*Power!AW7</f>
        <v>99783.944220686826</v>
      </c>
    </row>
    <row r="8" spans="1:49">
      <c r="A8" s="280" t="s">
        <v>186</v>
      </c>
      <c r="B8" s="14" t="s">
        <v>87</v>
      </c>
      <c r="C8" s="327">
        <f>RunTime!C8*Power!C8</f>
        <v>2528510.7200673744</v>
      </c>
      <c r="D8" s="327">
        <f>RunTime!D8*Power!D8</f>
        <v>2628491.0325351376</v>
      </c>
      <c r="E8" s="328">
        <f>RunTime!E8*Power!E8</f>
        <v>730171.44339535257</v>
      </c>
      <c r="F8" s="329">
        <f>RunTime!F8*Power!F8</f>
        <v>1336316.7684105677</v>
      </c>
      <c r="G8" s="330">
        <f>RunTime!G8*Power!G8</f>
        <v>606195.54279282561</v>
      </c>
      <c r="H8" s="330">
        <f>RunTime!H8*Power!H8</f>
        <v>482262.8057507776</v>
      </c>
      <c r="I8" s="330">
        <f>RunTime!I8*Power!I8</f>
        <v>460861.49651583226</v>
      </c>
      <c r="J8" s="330">
        <f>RunTime!J8*Power!J8</f>
        <v>379124.68848834682</v>
      </c>
      <c r="K8" s="330">
        <f>RunTime!K8*Power!K8</f>
        <v>573361.14004491386</v>
      </c>
      <c r="L8" s="330">
        <f>RunTime!L8*Power!L8</f>
        <v>444466.91150494327</v>
      </c>
      <c r="M8" s="330">
        <f>RunTime!M8*Power!M8</f>
        <v>501199.16257448669</v>
      </c>
      <c r="N8" s="330">
        <f>RunTime!N8*Power!N8</f>
        <v>414839.8375384502</v>
      </c>
      <c r="O8" s="330">
        <f>RunTime!O8*Power!O8</f>
        <v>355427.20251915924</v>
      </c>
      <c r="P8" s="330">
        <f>RunTime!P8*Power!P8</f>
        <v>266348.47296345158</v>
      </c>
      <c r="Q8" s="330">
        <f>RunTime!Q8*Power!Q8</f>
        <v>534119.94160937576</v>
      </c>
      <c r="R8" s="330">
        <f>RunTime!R8*Power!R8</f>
        <v>434463.86422807677</v>
      </c>
      <c r="S8" s="330">
        <f>RunTime!S8*Power!S8</f>
        <v>404021.88251783315</v>
      </c>
      <c r="T8" s="330">
        <f>RunTime!T8*Power!T8</f>
        <v>279067.61132538004</v>
      </c>
      <c r="U8" s="330">
        <f>RunTime!U8*Power!U8</f>
        <v>510423.89479163953</v>
      </c>
      <c r="V8" s="330">
        <f>RunTime!V8*Power!V8</f>
        <v>374396.08427867328</v>
      </c>
      <c r="W8" s="330">
        <f>RunTime!W8*Power!W8</f>
        <v>340506.70875985915</v>
      </c>
      <c r="X8" s="330">
        <f>RunTime!X8*Power!X8</f>
        <v>262927.53896196617</v>
      </c>
      <c r="Y8" s="330">
        <f>RunTime!Y8*Power!Y8</f>
        <v>575647.48420027492</v>
      </c>
      <c r="Z8" s="330">
        <f>RunTime!Z8*Power!Z8</f>
        <v>425420.84275721048</v>
      </c>
      <c r="AA8" s="331">
        <f>RunTime!AA8*Power!AA8</f>
        <v>209172.85022533676</v>
      </c>
      <c r="AB8" s="331">
        <f>RunTime!AB8*Power!AB8</f>
        <v>222802.81032464944</v>
      </c>
      <c r="AC8" s="332">
        <f>RunTime!AC8*Power!AC8</f>
        <v>603987.59612063156</v>
      </c>
      <c r="AD8" s="332">
        <f>RunTime!AD8*Power!AD8</f>
        <v>389618.81618445029</v>
      </c>
      <c r="AE8" s="332">
        <f>RunTime!AE8*Power!AE8</f>
        <v>296524.8394638297</v>
      </c>
      <c r="AF8" s="333">
        <f>RunTime!AF8*Power!AF8</f>
        <v>368338.1408310369</v>
      </c>
      <c r="AG8" s="333">
        <f>RunTime!AG8*Power!AG8</f>
        <v>338807.15253259556</v>
      </c>
      <c r="AH8" s="333">
        <f>RunTime!AH8*Power!AH8</f>
        <v>370025.39204201731</v>
      </c>
      <c r="AI8" s="334">
        <f>RunTime!AI8*Power!AI8</f>
        <v>377898.2466954164</v>
      </c>
      <c r="AJ8" s="334">
        <f>RunTime!AJ8*Power!AJ8</f>
        <v>344350.12984626624</v>
      </c>
      <c r="AK8" s="334">
        <f>RunTime!AK8*Power!AK8</f>
        <v>327369.71965080133</v>
      </c>
      <c r="AL8" s="334">
        <f>RunTime!AL8*Power!AL8</f>
        <v>331422.76384620403</v>
      </c>
      <c r="AM8" s="334">
        <f>RunTime!AM8*Power!AM8</f>
        <v>399350.88057245396</v>
      </c>
      <c r="AN8" s="334">
        <f>RunTime!AN8*Power!AN8</f>
        <v>415890.82877871324</v>
      </c>
      <c r="AO8" s="334">
        <f>RunTime!AO8*Power!AO8</f>
        <v>401010.80885409354</v>
      </c>
      <c r="AP8" s="334">
        <f>RunTime!AP8*Power!AP8</f>
        <v>362400.3821974165</v>
      </c>
      <c r="AQ8" s="334">
        <f>RunTime!AQ8*Power!AQ8</f>
        <v>424376.29215790197</v>
      </c>
      <c r="AR8" s="334">
        <f>RunTime!AR8*Power!AR8</f>
        <v>364752.7702481781</v>
      </c>
      <c r="AS8" s="334">
        <f>RunTime!AS8*Power!AS8</f>
        <v>369211.13021022832</v>
      </c>
      <c r="AT8" s="334">
        <f>RunTime!AT8*Power!AT8</f>
        <v>533440.93198308733</v>
      </c>
      <c r="AU8" s="334">
        <f>RunTime!AU8*Power!AU8</f>
        <v>537056.47674779873</v>
      </c>
      <c r="AV8" s="370"/>
      <c r="AW8" s="369">
        <f>RunTime!AW8*Power!AW8</f>
        <v>1121505.5017571501</v>
      </c>
    </row>
    <row r="9" spans="1:49">
      <c r="A9" s="280" t="s">
        <v>234</v>
      </c>
      <c r="B9" s="14" t="s">
        <v>86</v>
      </c>
      <c r="C9" s="327">
        <f>RunTime!C9*Power!C9</f>
        <v>792324.84882354958</v>
      </c>
      <c r="D9" s="327">
        <f>RunTime!D9*Power!D9</f>
        <v>470471.59885704017</v>
      </c>
      <c r="E9" s="328">
        <f>RunTime!E9*Power!E9</f>
        <v>218036.28820471052</v>
      </c>
      <c r="F9" s="329">
        <f>RunTime!F9*Power!F9</f>
        <v>440906.51125774364</v>
      </c>
      <c r="G9" s="330">
        <f>RunTime!G9*Power!G9</f>
        <v>208123.52977627856</v>
      </c>
      <c r="H9" s="330">
        <f>RunTime!H9*Power!H9</f>
        <v>169494.28358019696</v>
      </c>
      <c r="I9" s="330">
        <f>RunTime!I9*Power!I9</f>
        <v>148385.29593017363</v>
      </c>
      <c r="J9" s="330">
        <f>RunTime!J9*Power!J9</f>
        <v>119529.15730909475</v>
      </c>
      <c r="K9" s="330">
        <f>RunTime!K9*Power!K9</f>
        <v>187224.58181991937</v>
      </c>
      <c r="L9" s="330">
        <f>RunTime!L9*Power!L9</f>
        <v>148556.54773174025</v>
      </c>
      <c r="M9" s="330">
        <f>RunTime!M9*Power!M9</f>
        <v>165301.84822099737</v>
      </c>
      <c r="N9" s="330">
        <f>RunTime!N9*Power!N9</f>
        <v>146072.21153711973</v>
      </c>
      <c r="O9" s="330">
        <f>RunTime!O9*Power!O9</f>
        <v>126973.3133130201</v>
      </c>
      <c r="P9" s="330">
        <f>RunTime!P9*Power!P9</f>
        <v>91963.887492341935</v>
      </c>
      <c r="Q9" s="330">
        <f>RunTime!Q9*Power!Q9</f>
        <v>145018.3296387546</v>
      </c>
      <c r="R9" s="330">
        <f>RunTime!R9*Power!R9</f>
        <v>121806.09802347253</v>
      </c>
      <c r="S9" s="330">
        <f>RunTime!S9*Power!S9</f>
        <v>115078.8784013921</v>
      </c>
      <c r="T9" s="330">
        <f>RunTime!T9*Power!T9</f>
        <v>80395.580782805831</v>
      </c>
      <c r="U9" s="330">
        <f>RunTime!U9*Power!U9</f>
        <v>139819.10183135152</v>
      </c>
      <c r="V9" s="330">
        <f>RunTime!V9*Power!V9</f>
        <v>105660.27636468201</v>
      </c>
      <c r="W9" s="330">
        <f>RunTime!W9*Power!W9</f>
        <v>94359.785660493246</v>
      </c>
      <c r="X9" s="330">
        <f>RunTime!X9*Power!X9</f>
        <v>75345.045634442387</v>
      </c>
      <c r="Y9" s="330">
        <f>RunTime!Y9*Power!Y9</f>
        <v>91370.615057970514</v>
      </c>
      <c r="Z9" s="330">
        <f>RunTime!Z9*Power!Z9</f>
        <v>66628.92651579449</v>
      </c>
      <c r="AA9" s="331">
        <f>RunTime!AA9*Power!AA9</f>
        <v>62413.431329282655</v>
      </c>
      <c r="AB9" s="331">
        <f>RunTime!AB9*Power!AB9</f>
        <v>41355.63245999744</v>
      </c>
      <c r="AC9" s="332">
        <f>RunTime!AC9*Power!AC9</f>
        <v>136242.65936727388</v>
      </c>
      <c r="AD9" s="332">
        <f>RunTime!AD9*Power!AD9</f>
        <v>111118.87641992963</v>
      </c>
      <c r="AE9" s="332">
        <f>RunTime!AE9*Power!AE9</f>
        <v>77988.772866797561</v>
      </c>
      <c r="AF9" s="333">
        <f>RunTime!AF9*Power!AF9</f>
        <v>117879.07581689628</v>
      </c>
      <c r="AG9" s="333">
        <f>RunTime!AG9*Power!AG9</f>
        <v>106488.16647825987</v>
      </c>
      <c r="AH9" s="333">
        <f>RunTime!AH9*Power!AH9</f>
        <v>66784.722285033509</v>
      </c>
      <c r="AI9" s="334">
        <f>RunTime!AI9*Power!AI9</f>
        <v>117541.48381731367</v>
      </c>
      <c r="AJ9" s="334">
        <f>RunTime!AJ9*Power!AJ9</f>
        <v>110693.91111581691</v>
      </c>
      <c r="AK9" s="334">
        <f>RunTime!AK9*Power!AK9</f>
        <v>100550.6502063029</v>
      </c>
      <c r="AL9" s="334">
        <f>RunTime!AL9*Power!AL9</f>
        <v>100469.33991289111</v>
      </c>
      <c r="AM9" s="334">
        <f>RunTime!AM9*Power!AM9</f>
        <v>119721.39062898869</v>
      </c>
      <c r="AN9" s="334">
        <f>RunTime!AN9*Power!AN9</f>
        <v>100766.39358752567</v>
      </c>
      <c r="AO9" s="334">
        <f>RunTime!AO9*Power!AO9</f>
        <v>99119.46742910186</v>
      </c>
      <c r="AP9" s="334">
        <f>RunTime!AP9*Power!AP9</f>
        <v>90056.856077552075</v>
      </c>
      <c r="AQ9" s="334">
        <f>RunTime!AQ9*Power!AQ9</f>
        <v>113802.87228013198</v>
      </c>
      <c r="AR9" s="334">
        <f>RunTime!AR9*Power!AR9</f>
        <v>93975.37087057803</v>
      </c>
      <c r="AS9" s="334">
        <f>RunTime!AS9*Power!AS9</f>
        <v>93495.030678617797</v>
      </c>
      <c r="AT9" s="334">
        <f>RunTime!AT9*Power!AT9</f>
        <v>62795.669775400485</v>
      </c>
      <c r="AU9" s="334">
        <f>RunTime!AU9*Power!AU9</f>
        <v>63295.647085723278</v>
      </c>
      <c r="AV9" s="370"/>
      <c r="AW9" s="369">
        <f>RunTime!AW9*Power!AW9</f>
        <v>355808.97705917188</v>
      </c>
    </row>
    <row r="10" spans="1:49">
      <c r="A10" s="280" t="s">
        <v>235</v>
      </c>
      <c r="B10" s="14" t="s">
        <v>86</v>
      </c>
      <c r="C10" s="327">
        <f>RunTime!C10*Power!C10</f>
        <v>497056.19652217889</v>
      </c>
      <c r="D10" s="327">
        <f>RunTime!D10*Power!D10</f>
        <v>486066.5143177365</v>
      </c>
      <c r="E10" s="328">
        <f>RunTime!E10*Power!E10</f>
        <v>106901.14147775566</v>
      </c>
      <c r="F10" s="329">
        <f>RunTime!F10*Power!F10</f>
        <v>228101.72385418881</v>
      </c>
      <c r="G10" s="330">
        <f>RunTime!G10*Power!G10</f>
        <v>105281.09253382678</v>
      </c>
      <c r="H10" s="330">
        <f>RunTime!H10*Power!H10</f>
        <v>84070.792575691914</v>
      </c>
      <c r="I10" s="330">
        <f>RunTime!I10*Power!I10</f>
        <v>78804.564598307319</v>
      </c>
      <c r="J10" s="330">
        <f>RunTime!J10*Power!J10</f>
        <v>65313.063401678432</v>
      </c>
      <c r="K10" s="330">
        <f>RunTime!K10*Power!K10</f>
        <v>97953.912741022097</v>
      </c>
      <c r="L10" s="330">
        <f>RunTime!L10*Power!L10</f>
        <v>79789.947656892211</v>
      </c>
      <c r="M10" s="330">
        <f>RunTime!M10*Power!M10</f>
        <v>91002.675258415009</v>
      </c>
      <c r="N10" s="330">
        <f>RunTime!N10*Power!N10</f>
        <v>77002.18333013443</v>
      </c>
      <c r="O10" s="330">
        <f>RunTime!O10*Power!O10</f>
        <v>64611.236943368531</v>
      </c>
      <c r="P10" s="330">
        <f>RunTime!P10*Power!P10</f>
        <v>49011.691175968605</v>
      </c>
      <c r="Q10" s="330">
        <f>RunTime!Q10*Power!Q10</f>
        <v>91676.014136387603</v>
      </c>
      <c r="R10" s="330">
        <f>RunTime!R10*Power!R10</f>
        <v>80823.146392928989</v>
      </c>
      <c r="S10" s="330">
        <f>RunTime!S10*Power!S10</f>
        <v>72914.936879803194</v>
      </c>
      <c r="T10" s="330">
        <f>RunTime!T10*Power!T10</f>
        <v>49483.121592089323</v>
      </c>
      <c r="U10" s="330">
        <f>RunTime!U10*Power!U10</f>
        <v>93723.141343995143</v>
      </c>
      <c r="V10" s="330">
        <f>RunTime!V10*Power!V10</f>
        <v>71179.733457118899</v>
      </c>
      <c r="W10" s="330">
        <f>RunTime!W10*Power!W10</f>
        <v>64270.391831332461</v>
      </c>
      <c r="X10" s="330">
        <f>RunTime!X10*Power!X10</f>
        <v>50438.313255241672</v>
      </c>
      <c r="Y10" s="330">
        <f>RunTime!Y10*Power!Y10</f>
        <v>94521.404030941194</v>
      </c>
      <c r="Z10" s="330">
        <f>RunTime!Z10*Power!Z10</f>
        <v>71815.822843194954</v>
      </c>
      <c r="AA10" s="331">
        <f>RunTime!AA10*Power!AA10</f>
        <v>38103.631973000956</v>
      </c>
      <c r="AB10" s="331">
        <f>RunTime!AB10*Power!AB10</f>
        <v>44189.420568995512</v>
      </c>
      <c r="AC10" s="332">
        <f>RunTime!AC10*Power!AC10</f>
        <v>66046.344470119031</v>
      </c>
      <c r="AD10" s="332">
        <f>RunTime!AD10*Power!AD10</f>
        <v>59300.42165556558</v>
      </c>
      <c r="AE10" s="332">
        <f>RunTime!AE10*Power!AE10</f>
        <v>51123.717741560133</v>
      </c>
      <c r="AF10" s="333">
        <f>RunTime!AF10*Power!AF10</f>
        <v>62228.646523429205</v>
      </c>
      <c r="AG10" s="333">
        <f>RunTime!AG10*Power!AG10</f>
        <v>56856.198405105162</v>
      </c>
      <c r="AH10" s="333">
        <f>RunTime!AH10*Power!AH10</f>
        <v>72126.382193108162</v>
      </c>
      <c r="AI10" s="334">
        <f>RunTime!AI10*Power!AI10</f>
        <v>63172.510896708962</v>
      </c>
      <c r="AJ10" s="334">
        <f>RunTime!AJ10*Power!AJ10</f>
        <v>59670.52387864374</v>
      </c>
      <c r="AK10" s="334">
        <f>RunTime!AK10*Power!AK10</f>
        <v>56066.531714515499</v>
      </c>
      <c r="AL10" s="334">
        <f>RunTime!AL10*Power!AL10</f>
        <v>55236.174100845463</v>
      </c>
      <c r="AM10" s="334">
        <f>RunTime!AM10*Power!AM10</f>
        <v>67635.207627685522</v>
      </c>
      <c r="AN10" s="334">
        <f>RunTime!AN10*Power!AN10</f>
        <v>60516.863820812374</v>
      </c>
      <c r="AO10" s="334">
        <f>RunTime!AO10*Power!AO10</f>
        <v>59968.710700251861</v>
      </c>
      <c r="AP10" s="334">
        <f>RunTime!AP10*Power!AP10</f>
        <v>54358.621359565928</v>
      </c>
      <c r="AQ10" s="334">
        <f>RunTime!AQ10*Power!AQ10</f>
        <v>68614.229133256595</v>
      </c>
      <c r="AR10" s="334">
        <f>RunTime!AR10*Power!AR10</f>
        <v>59246.356726152466</v>
      </c>
      <c r="AS10" s="334">
        <f>RunTime!AS10*Power!AS10</f>
        <v>58458.001143525071</v>
      </c>
      <c r="AT10" s="334">
        <f>RunTime!AT10*Power!AT10</f>
        <v>60527.601656935833</v>
      </c>
      <c r="AU10" s="334">
        <f>RunTime!AU10*Power!AU10</f>
        <v>61133.272427559066</v>
      </c>
      <c r="AV10" s="370"/>
      <c r="AW10" s="369">
        <f>RunTime!AW10*Power!AW10</f>
        <v>208118.4465584312</v>
      </c>
    </row>
    <row r="11" spans="1:49">
      <c r="A11" s="280" t="s">
        <v>132</v>
      </c>
      <c r="B11" s="14" t="s">
        <v>87</v>
      </c>
      <c r="C11" s="327">
        <f>RunTime!C11*Power!C11</f>
        <v>490039.45410040818</v>
      </c>
      <c r="D11" s="327">
        <f>RunTime!D11*Power!D11</f>
        <v>513315.87516722828</v>
      </c>
      <c r="E11" s="328">
        <f>RunTime!E11*Power!E11</f>
        <v>116382.01223126745</v>
      </c>
      <c r="F11" s="329">
        <f>RunTime!F11*Power!F11</f>
        <v>198054.25344085647</v>
      </c>
      <c r="G11" s="330">
        <f>RunTime!G11*Power!G11</f>
        <v>96486.348199358428</v>
      </c>
      <c r="H11" s="330">
        <f>RunTime!H11*Power!H11</f>
        <v>89734.524859986472</v>
      </c>
      <c r="I11" s="330">
        <f>RunTime!I11*Power!I11</f>
        <v>68527.96788246771</v>
      </c>
      <c r="J11" s="330">
        <f>RunTime!J11*Power!J11</f>
        <v>59195.376763632536</v>
      </c>
      <c r="K11" s="330">
        <f>RunTime!K11*Power!K11</f>
        <v>91701.983544193208</v>
      </c>
      <c r="L11" s="330">
        <f>RunTime!L11*Power!L11</f>
        <v>83774.233578977786</v>
      </c>
      <c r="M11" s="330">
        <f>RunTime!M11*Power!M11</f>
        <v>88684.056636507215</v>
      </c>
      <c r="N11" s="330">
        <f>RunTime!N11*Power!N11</f>
        <v>83804.162011373744</v>
      </c>
      <c r="O11" s="330">
        <f>RunTime!O11*Power!O11</f>
        <v>71726.77560469431</v>
      </c>
      <c r="P11" s="330">
        <f>RunTime!P11*Power!P11</f>
        <v>50572.298628919831</v>
      </c>
      <c r="Q11" s="330">
        <f>RunTime!Q11*Power!Q11</f>
        <v>89704.532209836572</v>
      </c>
      <c r="R11" s="330">
        <f>RunTime!R11*Power!R11</f>
        <v>82031.52738363907</v>
      </c>
      <c r="S11" s="330">
        <f>RunTime!S11*Power!S11</f>
        <v>75662.780807847448</v>
      </c>
      <c r="T11" s="330">
        <f>RunTime!T11*Power!T11</f>
        <v>49685.959331219601</v>
      </c>
      <c r="U11" s="330">
        <f>RunTime!U11*Power!U11</f>
        <v>92280.605618282658</v>
      </c>
      <c r="V11" s="330">
        <f>RunTime!V11*Power!V11</f>
        <v>71098.419082507709</v>
      </c>
      <c r="W11" s="330">
        <f>RunTime!W11*Power!W11</f>
        <v>63877.48918113744</v>
      </c>
      <c r="X11" s="330">
        <f>RunTime!X11*Power!X11</f>
        <v>49921.866986748988</v>
      </c>
      <c r="Y11" s="330">
        <f>RunTime!Y11*Power!Y11</f>
        <v>95257.171931730714</v>
      </c>
      <c r="Z11" s="330">
        <f>RunTime!Z11*Power!Z11</f>
        <v>68144.766269342741</v>
      </c>
      <c r="AA11" s="331">
        <f>RunTime!AA11*Power!AA11</f>
        <v>37249.994337691518</v>
      </c>
      <c r="AB11" s="331">
        <f>RunTime!AB11*Power!AB11</f>
        <v>48892.311779809039</v>
      </c>
      <c r="AC11" s="332">
        <f>RunTime!AC11*Power!AC11</f>
        <v>79396.19055168613</v>
      </c>
      <c r="AD11" s="332">
        <f>RunTime!AD11*Power!AD11</f>
        <v>59803.842537413213</v>
      </c>
      <c r="AE11" s="332">
        <f>RunTime!AE11*Power!AE11</f>
        <v>49028.809993614086</v>
      </c>
      <c r="AF11" s="333">
        <f>RunTime!AF11*Power!AF11</f>
        <v>45181.054095052736</v>
      </c>
      <c r="AG11" s="333">
        <f>RunTime!AG11*Power!AG11</f>
        <v>52720.21456561298</v>
      </c>
      <c r="AH11" s="333">
        <f>RunTime!AH11*Power!AH11</f>
        <v>77754.174744330085</v>
      </c>
      <c r="AI11" s="334">
        <f>RunTime!AI11*Power!AI11</f>
        <v>55344.393563762802</v>
      </c>
      <c r="AJ11" s="334">
        <f>RunTime!AJ11*Power!AJ11</f>
        <v>55474.392645105319</v>
      </c>
      <c r="AK11" s="334">
        <f>RunTime!AK11*Power!AK11</f>
        <v>46040.811141337079</v>
      </c>
      <c r="AL11" s="334">
        <f>RunTime!AL11*Power!AL11</f>
        <v>44821.598021297883</v>
      </c>
      <c r="AM11" s="334">
        <f>RunTime!AM11*Power!AM11</f>
        <v>51337.633491822002</v>
      </c>
      <c r="AN11" s="334">
        <f>RunTime!AN11*Power!AN11</f>
        <v>61115.636801269036</v>
      </c>
      <c r="AO11" s="334">
        <f>RunTime!AO11*Power!AO11</f>
        <v>59777.832070204917</v>
      </c>
      <c r="AP11" s="334">
        <f>RunTime!AP11*Power!AP11</f>
        <v>52101.946233803894</v>
      </c>
      <c r="AQ11" s="334">
        <f>RunTime!AQ11*Power!AQ11</f>
        <v>57350.628781068917</v>
      </c>
      <c r="AR11" s="334">
        <f>RunTime!AR11*Power!AR11</f>
        <v>59062.477655424183</v>
      </c>
      <c r="AS11" s="334">
        <f>RunTime!AS11*Power!AS11</f>
        <v>58721.686136957745</v>
      </c>
      <c r="AT11" s="334">
        <f>RunTime!AT11*Power!AT11</f>
        <v>62673.303552625657</v>
      </c>
      <c r="AU11" s="334">
        <f>RunTime!AU11*Power!AU11</f>
        <v>62556.283227105108</v>
      </c>
      <c r="AV11" s="370"/>
      <c r="AW11" s="369">
        <f>RunTime!AW11*Power!AW11</f>
        <v>213673.99880653791</v>
      </c>
    </row>
    <row r="12" spans="1:49">
      <c r="A12" s="280" t="s">
        <v>214</v>
      </c>
      <c r="B12" s="14" t="s">
        <v>86</v>
      </c>
      <c r="C12" s="327">
        <f>RunTime!C12*Power!C12</f>
        <v>362535.74484820454</v>
      </c>
      <c r="D12" s="327">
        <f>RunTime!D12*Power!D12</f>
        <v>349934.79205606505</v>
      </c>
      <c r="E12" s="328">
        <f>RunTime!E12*Power!E12</f>
        <v>83438.427744752771</v>
      </c>
      <c r="F12" s="329">
        <f>RunTime!F12*Power!F12</f>
        <v>208505.29946870165</v>
      </c>
      <c r="G12" s="330">
        <f>RunTime!G12*Power!G12</f>
        <v>106992.48755826906</v>
      </c>
      <c r="H12" s="330">
        <f>RunTime!H12*Power!H12</f>
        <v>88853.682477495895</v>
      </c>
      <c r="I12" s="330">
        <f>RunTime!I12*Power!I12</f>
        <v>87565.134101979274</v>
      </c>
      <c r="J12" s="330">
        <f>RunTime!J12*Power!J12</f>
        <v>74050.483941987273</v>
      </c>
      <c r="K12" s="330">
        <f>RunTime!K12*Power!K12</f>
        <v>112481.26918952008</v>
      </c>
      <c r="L12" s="330">
        <f>RunTime!L12*Power!L12</f>
        <v>97937.716857494248</v>
      </c>
      <c r="M12" s="330">
        <f>RunTime!M12*Power!M12</f>
        <v>102562.98577127681</v>
      </c>
      <c r="N12" s="330">
        <f>RunTime!N12*Power!N12</f>
        <v>91746.007550656737</v>
      </c>
      <c r="O12" s="330">
        <f>RunTime!O12*Power!O12</f>
        <v>75921.273834128282</v>
      </c>
      <c r="P12" s="330">
        <f>RunTime!P12*Power!P12</f>
        <v>51148.674995182111</v>
      </c>
      <c r="Q12" s="330">
        <f>RunTime!Q12*Power!Q12</f>
        <v>74956.43722281685</v>
      </c>
      <c r="R12" s="330">
        <f>RunTime!R12*Power!R12</f>
        <v>70595.523182388773</v>
      </c>
      <c r="S12" s="330">
        <f>RunTime!S12*Power!S12</f>
        <v>64384.17147363082</v>
      </c>
      <c r="T12" s="330">
        <f>RunTime!T12*Power!T12</f>
        <v>41646.603891773972</v>
      </c>
      <c r="U12" s="330">
        <f>RunTime!U12*Power!U12</f>
        <v>77526.609021297074</v>
      </c>
      <c r="V12" s="330">
        <f>RunTime!V12*Power!V12</f>
        <v>59630.367217461084</v>
      </c>
      <c r="W12" s="330">
        <f>RunTime!W12*Power!W12</f>
        <v>52457.186996059725</v>
      </c>
      <c r="X12" s="330">
        <f>RunTime!X12*Power!X12</f>
        <v>41451.183061523101</v>
      </c>
      <c r="Y12" s="330">
        <f>RunTime!Y12*Power!Y12</f>
        <v>75093.411103129431</v>
      </c>
      <c r="Z12" s="330">
        <f>RunTime!Z12*Power!Z12</f>
        <v>53674.8905917589</v>
      </c>
      <c r="AA12" s="331">
        <f>RunTime!AA12*Power!AA12</f>
        <v>31516.69948497591</v>
      </c>
      <c r="AB12" s="331">
        <f>RunTime!AB12*Power!AB12</f>
        <v>35874.479363495011</v>
      </c>
      <c r="AC12" s="332">
        <f>RunTime!AC12*Power!AC12</f>
        <v>51743.878481426691</v>
      </c>
      <c r="AD12" s="332">
        <f>RunTime!AD12*Power!AD12</f>
        <v>51210.720286438074</v>
      </c>
      <c r="AE12" s="332">
        <f>RunTime!AE12*Power!AE12</f>
        <v>40427.795500802051</v>
      </c>
      <c r="AF12" s="333">
        <f>RunTime!AF12*Power!AF12</f>
        <v>58847.876067901721</v>
      </c>
      <c r="AG12" s="333">
        <f>RunTime!AG12*Power!AG12</f>
        <v>48360.884548077629</v>
      </c>
      <c r="AH12" s="333">
        <f>RunTime!AH12*Power!AH12</f>
        <v>58559.565692324504</v>
      </c>
      <c r="AI12" s="334">
        <f>RunTime!AI12*Power!AI12</f>
        <v>65943.093923624881</v>
      </c>
      <c r="AJ12" s="334">
        <f>RunTime!AJ12*Power!AJ12</f>
        <v>65334.168255280201</v>
      </c>
      <c r="AK12" s="334">
        <f>RunTime!AK12*Power!AK12</f>
        <v>56146.007183870192</v>
      </c>
      <c r="AL12" s="334">
        <f>RunTime!AL12*Power!AL12</f>
        <v>56741.945280673244</v>
      </c>
      <c r="AM12" s="334">
        <f>RunTime!AM12*Power!AM12</f>
        <v>64737.495414088684</v>
      </c>
      <c r="AN12" s="334">
        <f>RunTime!AN12*Power!AN12</f>
        <v>49495.994393001463</v>
      </c>
      <c r="AO12" s="334">
        <f>RunTime!AO12*Power!AO12</f>
        <v>50023.161059825834</v>
      </c>
      <c r="AP12" s="334">
        <f>RunTime!AP12*Power!AP12</f>
        <v>46833.518692549784</v>
      </c>
      <c r="AQ12" s="334">
        <f>RunTime!AQ12*Power!AQ12</f>
        <v>58636.378949624894</v>
      </c>
      <c r="AR12" s="334">
        <f>RunTime!AR12*Power!AR12</f>
        <v>47569.329673907254</v>
      </c>
      <c r="AS12" s="334">
        <f>RunTime!AS12*Power!AS12</f>
        <v>48032.572920904255</v>
      </c>
      <c r="AT12" s="334">
        <f>RunTime!AT12*Power!AT12</f>
        <v>46039.502868200085</v>
      </c>
      <c r="AU12" s="334">
        <f>RunTime!AU12*Power!AU12</f>
        <v>46518.047537872808</v>
      </c>
      <c r="AV12" s="370"/>
      <c r="AW12" s="369">
        <f>RunTime!AW12*Power!AW12</f>
        <v>167774.92198938181</v>
      </c>
    </row>
    <row r="13" spans="1:49">
      <c r="A13" s="280" t="s">
        <v>389</v>
      </c>
      <c r="B13" s="14" t="s">
        <v>87</v>
      </c>
      <c r="C13" s="327">
        <f>RunTime!C13*Power!C13</f>
        <v>1205250.2163846076</v>
      </c>
      <c r="D13" s="327">
        <f>RunTime!D13*Power!D13</f>
        <v>1261245.6518114351</v>
      </c>
      <c r="E13" s="328">
        <f>RunTime!E13*Power!E13</f>
        <v>237207.90160889324</v>
      </c>
      <c r="F13" s="329">
        <f>RunTime!F13*Power!F13</f>
        <v>363360.29164646694</v>
      </c>
      <c r="G13" s="330">
        <f>RunTime!G13*Power!G13</f>
        <v>242422.69172404049</v>
      </c>
      <c r="H13" s="330">
        <f>RunTime!H13*Power!H13</f>
        <v>232488.46455898869</v>
      </c>
      <c r="I13" s="330">
        <f>RunTime!I13*Power!I13</f>
        <v>175762.04264639702</v>
      </c>
      <c r="J13" s="330">
        <f>RunTime!J13*Power!J13</f>
        <v>151878.25237379209</v>
      </c>
      <c r="K13" s="330">
        <f>RunTime!K13*Power!K13</f>
        <v>249687.23239003337</v>
      </c>
      <c r="L13" s="330">
        <f>RunTime!L13*Power!L13</f>
        <v>230894.34987878922</v>
      </c>
      <c r="M13" s="330">
        <f>RunTime!M13*Power!M13</f>
        <v>245628.47794418933</v>
      </c>
      <c r="N13" s="330">
        <f>RunTime!N13*Power!N13</f>
        <v>237103.6947681093</v>
      </c>
      <c r="O13" s="330">
        <f>RunTime!O13*Power!O13</f>
        <v>198191.29345104063</v>
      </c>
      <c r="P13" s="330">
        <f>RunTime!P13*Power!P13</f>
        <v>143840.83014130624</v>
      </c>
      <c r="Q13" s="330">
        <f>RunTime!Q13*Power!Q13</f>
        <v>250846.24291326042</v>
      </c>
      <c r="R13" s="330">
        <f>RunTime!R13*Power!R13</f>
        <v>242019.28535026967</v>
      </c>
      <c r="S13" s="330">
        <f>RunTime!S13*Power!S13</f>
        <v>219576.22129746442</v>
      </c>
      <c r="T13" s="330">
        <f>RunTime!T13*Power!T13</f>
        <v>144172.75029633238</v>
      </c>
      <c r="U13" s="330">
        <f>RunTime!U13*Power!U13</f>
        <v>277377.57648653426</v>
      </c>
      <c r="V13" s="330">
        <f>RunTime!V13*Power!V13</f>
        <v>221076.61017556998</v>
      </c>
      <c r="W13" s="330">
        <f>RunTime!W13*Power!W13</f>
        <v>195858.34694188758</v>
      </c>
      <c r="X13" s="330">
        <f>RunTime!X13*Power!X13</f>
        <v>153948.21224844371</v>
      </c>
      <c r="Y13" s="330">
        <f>RunTime!Y13*Power!Y13</f>
        <v>294340.81908579223</v>
      </c>
      <c r="Z13" s="330">
        <f>RunTime!Z13*Power!Z13</f>
        <v>221195.48715761499</v>
      </c>
      <c r="AA13" s="331">
        <f>RunTime!AA13*Power!AA13</f>
        <v>99144.223145833865</v>
      </c>
      <c r="AB13" s="331">
        <f>RunTime!AB13*Power!AB13</f>
        <v>139532.89233684132</v>
      </c>
      <c r="AC13" s="332">
        <f>RunTime!AC13*Power!AC13</f>
        <v>140135.14735989511</v>
      </c>
      <c r="AD13" s="332">
        <f>RunTime!AD13*Power!AD13</f>
        <v>135163.38761893145</v>
      </c>
      <c r="AE13" s="332">
        <f>RunTime!AE13*Power!AE13</f>
        <v>119854.45889551868</v>
      </c>
      <c r="AF13" s="333">
        <f>RunTime!AF13*Power!AF13</f>
        <v>111696.80658200532</v>
      </c>
      <c r="AG13" s="333">
        <f>RunTime!AG13*Power!AG13</f>
        <v>146126.06411564097</v>
      </c>
      <c r="AH13" s="333">
        <f>RunTime!AH13*Power!AH13</f>
        <v>230046.76655676574</v>
      </c>
      <c r="AI13" s="334">
        <f>RunTime!AI13*Power!AI13</f>
        <v>148679.20034395845</v>
      </c>
      <c r="AJ13" s="334">
        <f>RunTime!AJ13*Power!AJ13</f>
        <v>150089.86762733641</v>
      </c>
      <c r="AK13" s="334">
        <f>RunTime!AK13*Power!AK13</f>
        <v>125440.5211825044</v>
      </c>
      <c r="AL13" s="334">
        <f>RunTime!AL13*Power!AL13</f>
        <v>122705.22579206631</v>
      </c>
      <c r="AM13" s="334">
        <f>RunTime!AM13*Power!AM13</f>
        <v>136326.63855576594</v>
      </c>
      <c r="AN13" s="334">
        <f>RunTime!AN13*Power!AN13</f>
        <v>157612.5722362143</v>
      </c>
      <c r="AO13" s="334">
        <f>RunTime!AO13*Power!AO13</f>
        <v>155231.1927270731</v>
      </c>
      <c r="AP13" s="334">
        <f>RunTime!AP13*Power!AP13</f>
        <v>137027.23841653511</v>
      </c>
      <c r="AQ13" s="334">
        <f>RunTime!AQ13*Power!AQ13</f>
        <v>159571.91587092297</v>
      </c>
      <c r="AR13" s="334">
        <f>RunTime!AR13*Power!AR13</f>
        <v>169489.57115195744</v>
      </c>
      <c r="AS13" s="334">
        <f>RunTime!AS13*Power!AS13</f>
        <v>168844.06168472319</v>
      </c>
      <c r="AT13" s="334">
        <f>RunTime!AT13*Power!AT13</f>
        <v>179672.0790782398</v>
      </c>
      <c r="AU13" s="334">
        <f>RunTime!AU13*Power!AU13</f>
        <v>184858.45057395674</v>
      </c>
      <c r="AV13" s="370"/>
      <c r="AW13" s="369">
        <f>RunTime!AW13*Power!AW13</f>
        <v>551590.64564078581</v>
      </c>
    </row>
    <row r="14" spans="1:49">
      <c r="A14" s="280" t="s">
        <v>390</v>
      </c>
      <c r="B14" s="14" t="s">
        <v>87</v>
      </c>
      <c r="C14" s="327">
        <f>RunTime!C14*Power!C14</f>
        <v>572534.84360638703</v>
      </c>
      <c r="D14" s="327">
        <f>RunTime!D14*Power!D14</f>
        <v>664181.27594241337</v>
      </c>
      <c r="E14" s="328">
        <f>RunTime!E14*Power!E14</f>
        <v>144047.37249333935</v>
      </c>
      <c r="F14" s="329">
        <f>RunTime!F14*Power!F14</f>
        <v>173284.6055729744</v>
      </c>
      <c r="G14" s="330">
        <f>RunTime!G14*Power!G14</f>
        <v>91670.295254516721</v>
      </c>
      <c r="H14" s="330">
        <f>RunTime!H14*Power!H14</f>
        <v>82074.751260008677</v>
      </c>
      <c r="I14" s="330">
        <f>RunTime!I14*Power!I14</f>
        <v>69552.230544537801</v>
      </c>
      <c r="J14" s="330">
        <f>RunTime!J14*Power!J14</f>
        <v>59591.0386589341</v>
      </c>
      <c r="K14" s="330">
        <f>RunTime!K14*Power!K14</f>
        <v>88917.910876945913</v>
      </c>
      <c r="L14" s="330">
        <f>RunTime!L14*Power!L14</f>
        <v>75302.927902796</v>
      </c>
      <c r="M14" s="330">
        <f>RunTime!M14*Power!M14</f>
        <v>72790.073951402432</v>
      </c>
      <c r="N14" s="330">
        <f>RunTime!N14*Power!N14</f>
        <v>67557.037984818919</v>
      </c>
      <c r="O14" s="330">
        <f>RunTime!O14*Power!O14</f>
        <v>59252.930427279702</v>
      </c>
      <c r="P14" s="330">
        <f>RunTime!P14*Power!P14</f>
        <v>39714.70335933983</v>
      </c>
      <c r="Q14" s="330">
        <f>RunTime!Q14*Power!Q14</f>
        <v>85917.743528292034</v>
      </c>
      <c r="R14" s="330">
        <f>RunTime!R14*Power!R14</f>
        <v>78465.372065411808</v>
      </c>
      <c r="S14" s="330">
        <f>RunTime!S14*Power!S14</f>
        <v>74964.70880754487</v>
      </c>
      <c r="T14" s="330">
        <f>RunTime!T14*Power!T14</f>
        <v>45588.825551297079</v>
      </c>
      <c r="U14" s="330">
        <f>RunTime!U14*Power!U14</f>
        <v>82039.507755347047</v>
      </c>
      <c r="V14" s="330">
        <f>RunTime!V14*Power!V14</f>
        <v>66670.528191608813</v>
      </c>
      <c r="W14" s="330">
        <f>RunTime!W14*Power!W14</f>
        <v>60938.490326837476</v>
      </c>
      <c r="X14" s="330">
        <f>RunTime!X14*Power!X14</f>
        <v>43073.043402155556</v>
      </c>
      <c r="Y14" s="330">
        <f>RunTime!Y14*Power!Y14</f>
        <v>108194.13893729857</v>
      </c>
      <c r="Z14" s="330">
        <f>RunTime!Z14*Power!Z14</f>
        <v>82329.217020600481</v>
      </c>
      <c r="AA14" s="331">
        <f>RunTime!AA14*Power!AA14</f>
        <v>36732.723586516062</v>
      </c>
      <c r="AB14" s="331">
        <f>RunTime!AB14*Power!AB14</f>
        <v>44853.254200417075</v>
      </c>
      <c r="AC14" s="332">
        <f>RunTime!AC14*Power!AC14</f>
        <v>102533.98803554049</v>
      </c>
      <c r="AD14" s="332">
        <f>RunTime!AD14*Power!AD14</f>
        <v>87957.363807908056</v>
      </c>
      <c r="AE14" s="332">
        <f>RunTime!AE14*Power!AE14</f>
        <v>45444.955768878972</v>
      </c>
      <c r="AF14" s="333">
        <f>RunTime!AF14*Power!AF14</f>
        <v>49641.797160129325</v>
      </c>
      <c r="AG14" s="333">
        <f>RunTime!AG14*Power!AG14</f>
        <v>56299.682567096948</v>
      </c>
      <c r="AH14" s="333">
        <f>RunTime!AH14*Power!AH14</f>
        <v>77452.098613084803</v>
      </c>
      <c r="AI14" s="334">
        <f>RunTime!AI14*Power!AI14</f>
        <v>58565.16067190023</v>
      </c>
      <c r="AJ14" s="334">
        <f>RunTime!AJ14*Power!AJ14</f>
        <v>46806.510743437801</v>
      </c>
      <c r="AK14" s="334">
        <f>RunTime!AK14*Power!AK14</f>
        <v>47239.225433527485</v>
      </c>
      <c r="AL14" s="334">
        <f>RunTime!AL14*Power!AL14</f>
        <v>45745.71176031365</v>
      </c>
      <c r="AM14" s="334">
        <f>RunTime!AM14*Power!AM14</f>
        <v>50269.470276520828</v>
      </c>
      <c r="AN14" s="334">
        <f>RunTime!AN14*Power!AN14</f>
        <v>61417.171532280838</v>
      </c>
      <c r="AO14" s="334">
        <f>RunTime!AO14*Power!AO14</f>
        <v>58792.526592185575</v>
      </c>
      <c r="AP14" s="334">
        <f>RunTime!AP14*Power!AP14</f>
        <v>54411.436115584947</v>
      </c>
      <c r="AQ14" s="334">
        <f>RunTime!AQ14*Power!AQ14</f>
        <v>64166.378666385448</v>
      </c>
      <c r="AR14" s="334">
        <f>RunTime!AR14*Power!AR14</f>
        <v>54259.960187289093</v>
      </c>
      <c r="AS14" s="334">
        <f>RunTime!AS14*Power!AS14</f>
        <v>55200.278701761032</v>
      </c>
      <c r="AT14" s="334">
        <f>RunTime!AT14*Power!AT14</f>
        <v>80936.386261377047</v>
      </c>
      <c r="AU14" s="334">
        <f>RunTime!AU14*Power!AU14</f>
        <v>73660.637535234826</v>
      </c>
      <c r="AV14" s="370"/>
      <c r="AW14" s="369">
        <f>RunTime!AW14*Power!AW14</f>
        <v>235284.71199127295</v>
      </c>
    </row>
    <row r="15" spans="1:49">
      <c r="A15" s="280" t="s">
        <v>368</v>
      </c>
      <c r="B15" s="14" t="s">
        <v>86</v>
      </c>
      <c r="C15" s="327">
        <f>RunTime!C15*Power!C15</f>
        <v>1136094.0272763269</v>
      </c>
      <c r="D15" s="327">
        <f>RunTime!D15*Power!D15</f>
        <v>848060.85642977851</v>
      </c>
      <c r="E15" s="328">
        <f>RunTime!E15*Power!E15</f>
        <v>181756.59029085183</v>
      </c>
      <c r="F15" s="329">
        <f>RunTime!F15*Power!F15</f>
        <v>517091.98113409785</v>
      </c>
      <c r="G15" s="330">
        <f>RunTime!G15*Power!G15</f>
        <v>307239.69608365599</v>
      </c>
      <c r="H15" s="330">
        <f>RunTime!H15*Power!H15</f>
        <v>280832.67044396343</v>
      </c>
      <c r="I15" s="330">
        <f>RunTime!I15*Power!I15</f>
        <v>232231.16837228974</v>
      </c>
      <c r="J15" s="330">
        <f>RunTime!J15*Power!J15</f>
        <v>210598.19901106504</v>
      </c>
      <c r="K15" s="330">
        <f>RunTime!K15*Power!K15</f>
        <v>275947.9090806921</v>
      </c>
      <c r="L15" s="330">
        <f>RunTime!L15*Power!L15</f>
        <v>252841.81707671727</v>
      </c>
      <c r="M15" s="330">
        <f>RunTime!M15*Power!M15</f>
        <v>257796.50884154162</v>
      </c>
      <c r="N15" s="330">
        <f>RunTime!N15*Power!N15</f>
        <v>243522.30031023562</v>
      </c>
      <c r="O15" s="330">
        <f>RunTime!O15*Power!O15</f>
        <v>209347.28709111537</v>
      </c>
      <c r="P15" s="330">
        <f>RunTime!P15*Power!P15</f>
        <v>147292.51521991155</v>
      </c>
      <c r="Q15" s="330">
        <f>RunTime!Q15*Power!Q15</f>
        <v>203042.74075530111</v>
      </c>
      <c r="R15" s="330">
        <f>RunTime!R15*Power!R15</f>
        <v>186698.7752572929</v>
      </c>
      <c r="S15" s="330">
        <f>RunTime!S15*Power!S15</f>
        <v>173912.55924695352</v>
      </c>
      <c r="T15" s="330">
        <f>RunTime!T15*Power!T15</f>
        <v>112286.03026851625</v>
      </c>
      <c r="U15" s="330">
        <f>RunTime!U15*Power!U15</f>
        <v>209645.59207290763</v>
      </c>
      <c r="V15" s="330">
        <f>RunTime!V15*Power!V15</f>
        <v>161094.38289564947</v>
      </c>
      <c r="W15" s="330">
        <f>RunTime!W15*Power!W15</f>
        <v>145030.01819233043</v>
      </c>
      <c r="X15" s="330">
        <f>RunTime!X15*Power!X15</f>
        <v>112980.7614975304</v>
      </c>
      <c r="Y15" s="330">
        <f>RunTime!Y15*Power!Y15</f>
        <v>186411.55838689939</v>
      </c>
      <c r="Z15" s="330">
        <f>RunTime!Z15*Power!Z15</f>
        <v>132566.57399088255</v>
      </c>
      <c r="AA15" s="331">
        <f>RunTime!AA15*Power!AA15</f>
        <v>84099.858311331089</v>
      </c>
      <c r="AB15" s="331">
        <f>RunTime!AB15*Power!AB15</f>
        <v>92169.423130440409</v>
      </c>
      <c r="AC15" s="332">
        <f>RunTime!AC15*Power!AC15</f>
        <v>107684.79913972139</v>
      </c>
      <c r="AD15" s="332">
        <f>RunTime!AD15*Power!AD15</f>
        <v>108887.77954290157</v>
      </c>
      <c r="AE15" s="332">
        <f>RunTime!AE15*Power!AE15</f>
        <v>101566.45305957264</v>
      </c>
      <c r="AF15" s="333">
        <f>RunTime!AF15*Power!AF15</f>
        <v>161647.136585648</v>
      </c>
      <c r="AG15" s="333">
        <f>RunTime!AG15*Power!AG15</f>
        <v>135597.06744247265</v>
      </c>
      <c r="AH15" s="333">
        <f>RunTime!AH15*Power!AH15</f>
        <v>154066.72392473239</v>
      </c>
      <c r="AI15" s="334">
        <f>RunTime!AI15*Power!AI15</f>
        <v>151018.44875371709</v>
      </c>
      <c r="AJ15" s="334">
        <f>RunTime!AJ15*Power!AJ15</f>
        <v>150975.94040452701</v>
      </c>
      <c r="AK15" s="334">
        <f>RunTime!AK15*Power!AK15</f>
        <v>130014.38737215537</v>
      </c>
      <c r="AL15" s="334">
        <f>RunTime!AL15*Power!AL15</f>
        <v>127706.9960730418</v>
      </c>
      <c r="AM15" s="334">
        <f>RunTime!AM15*Power!AM15</f>
        <v>149705.9398449015</v>
      </c>
      <c r="AN15" s="334">
        <f>RunTime!AN15*Power!AN15</f>
        <v>127633.99848751443</v>
      </c>
      <c r="AO15" s="334">
        <f>RunTime!AO15*Power!AO15</f>
        <v>126356.00588603054</v>
      </c>
      <c r="AP15" s="334">
        <f>RunTime!AP15*Power!AP15</f>
        <v>111586.57960777829</v>
      </c>
      <c r="AQ15" s="334">
        <f>RunTime!AQ15*Power!AQ15</f>
        <v>134910.81184269179</v>
      </c>
      <c r="AR15" s="334">
        <f>RunTime!AR15*Power!AR15</f>
        <v>128127.06469815555</v>
      </c>
      <c r="AS15" s="334">
        <f>RunTime!AS15*Power!AS15</f>
        <v>128164.73520952505</v>
      </c>
      <c r="AT15" s="334">
        <f>RunTime!AT15*Power!AT15</f>
        <v>114445.2686870381</v>
      </c>
      <c r="AU15" s="334">
        <f>RunTime!AU15*Power!AU15</f>
        <v>115660.74153926389</v>
      </c>
      <c r="AV15" s="370"/>
      <c r="AW15" s="369">
        <f>RunTime!AW15*Power!AW15</f>
        <v>456169.39747398096</v>
      </c>
    </row>
    <row r="16" spans="1:49">
      <c r="A16" s="280" t="s">
        <v>369</v>
      </c>
      <c r="B16" s="14" t="s">
        <v>87</v>
      </c>
      <c r="C16" s="327">
        <f>RunTime!C16*Power!C16</f>
        <v>437415.21912840824</v>
      </c>
      <c r="D16" s="327">
        <f>RunTime!D16*Power!D16</f>
        <v>430826.45297967998</v>
      </c>
      <c r="E16" s="328">
        <f>RunTime!E16*Power!E16</f>
        <v>86209.317128876704</v>
      </c>
      <c r="F16" s="329">
        <f>RunTime!F16*Power!F16</f>
        <v>125816.8424316733</v>
      </c>
      <c r="G16" s="330">
        <f>RunTime!G16*Power!G16</f>
        <v>69347.350760115398</v>
      </c>
      <c r="H16" s="330">
        <f>RunTime!H16*Power!H16</f>
        <v>64325.05613536304</v>
      </c>
      <c r="I16" s="330">
        <f>RunTime!I16*Power!I16</f>
        <v>51857.470051940902</v>
      </c>
      <c r="J16" s="330">
        <f>RunTime!J16*Power!J16</f>
        <v>45667.508091632502</v>
      </c>
      <c r="K16" s="330">
        <f>RunTime!K16*Power!K16</f>
        <v>65292.575501943327</v>
      </c>
      <c r="L16" s="330">
        <f>RunTime!L16*Power!L16</f>
        <v>60015.090477574297</v>
      </c>
      <c r="M16" s="330">
        <f>RunTime!M16*Power!M16</f>
        <v>66973.848229542738</v>
      </c>
      <c r="N16" s="330">
        <f>RunTime!N16*Power!N16</f>
        <v>63638.021580479726</v>
      </c>
      <c r="O16" s="330">
        <f>RunTime!O16*Power!O16</f>
        <v>54380.283151410447</v>
      </c>
      <c r="P16" s="330">
        <f>RunTime!P16*Power!P16</f>
        <v>37633.512497511067</v>
      </c>
      <c r="Q16" s="330">
        <f>RunTime!Q16*Power!Q16</f>
        <v>69186.279671553493</v>
      </c>
      <c r="R16" s="330">
        <f>RunTime!R16*Power!R16</f>
        <v>63707.670416074187</v>
      </c>
      <c r="S16" s="330">
        <f>RunTime!S16*Power!S16</f>
        <v>58914.721106425553</v>
      </c>
      <c r="T16" s="330">
        <f>RunTime!T16*Power!T16</f>
        <v>37716.821838664175</v>
      </c>
      <c r="U16" s="330">
        <f>RunTime!U16*Power!U16</f>
        <v>74887.451625567512</v>
      </c>
      <c r="V16" s="330">
        <f>RunTime!V16*Power!V16</f>
        <v>57424.309522683921</v>
      </c>
      <c r="W16" s="330">
        <f>RunTime!W16*Power!W16</f>
        <v>51362.584196510317</v>
      </c>
      <c r="X16" s="330">
        <f>RunTime!X16*Power!X16</f>
        <v>40624.969783166758</v>
      </c>
      <c r="Y16" s="330">
        <f>RunTime!Y16*Power!Y16</f>
        <v>78368.578808441598</v>
      </c>
      <c r="Z16" s="330">
        <f>RunTime!Z16*Power!Z16</f>
        <v>56202.408910061422</v>
      </c>
      <c r="AA16" s="331">
        <f>RunTime!AA16*Power!AA16</f>
        <v>33279.619314420459</v>
      </c>
      <c r="AB16" s="331">
        <f>RunTime!AB16*Power!AB16</f>
        <v>46679.97634938846</v>
      </c>
      <c r="AC16" s="332">
        <f>RunTime!AC16*Power!AC16</f>
        <v>52120.438635421255</v>
      </c>
      <c r="AD16" s="332">
        <f>RunTime!AD16*Power!AD16</f>
        <v>55338.260965549576</v>
      </c>
      <c r="AE16" s="332">
        <f>RunTime!AE16*Power!AE16</f>
        <v>36499.800788778717</v>
      </c>
      <c r="AF16" s="333">
        <f>RunTime!AF16*Power!AF16</f>
        <v>39371.436810467872</v>
      </c>
      <c r="AG16" s="333">
        <f>RunTime!AG16*Power!AG16</f>
        <v>45874.375207752222</v>
      </c>
      <c r="AH16" s="333">
        <f>RunTime!AH16*Power!AH16</f>
        <v>82446.048877204477</v>
      </c>
      <c r="AI16" s="334">
        <f>RunTime!AI16*Power!AI16</f>
        <v>41356.759388035578</v>
      </c>
      <c r="AJ16" s="334">
        <f>RunTime!AJ16*Power!AJ16</f>
        <v>41951.355995938618</v>
      </c>
      <c r="AK16" s="334">
        <f>RunTime!AK16*Power!AK16</f>
        <v>34742.592163430476</v>
      </c>
      <c r="AL16" s="334">
        <f>RunTime!AL16*Power!AL16</f>
        <v>33451.468547518103</v>
      </c>
      <c r="AM16" s="334">
        <f>RunTime!AM16*Power!AM16</f>
        <v>36950.525874131439</v>
      </c>
      <c r="AN16" s="334">
        <f>RunTime!AN16*Power!AN16</f>
        <v>44673.95104489143</v>
      </c>
      <c r="AO16" s="334">
        <f>RunTime!AO16*Power!AO16</f>
        <v>44109.672979612216</v>
      </c>
      <c r="AP16" s="334">
        <f>RunTime!AP16*Power!AP16</f>
        <v>38989.395772039774</v>
      </c>
      <c r="AQ16" s="334">
        <f>RunTime!AQ16*Power!AQ16</f>
        <v>45661.303838893145</v>
      </c>
      <c r="AR16" s="334">
        <f>RunTime!AR16*Power!AR16</f>
        <v>46989.152641961155</v>
      </c>
      <c r="AS16" s="334">
        <f>RunTime!AS16*Power!AS16</f>
        <v>46735.937797645602</v>
      </c>
      <c r="AT16" s="334">
        <f>RunTime!AT16*Power!AT16</f>
        <v>51562.197617187303</v>
      </c>
      <c r="AU16" s="334">
        <f>RunTime!AU16*Power!AU16</f>
        <v>54078.201276560219</v>
      </c>
      <c r="AV16" s="370"/>
      <c r="AW16" s="369">
        <f>RunTime!AW16*Power!AW16</f>
        <v>189861.69153238522</v>
      </c>
    </row>
    <row r="17" spans="1:49">
      <c r="A17" s="280" t="s">
        <v>124</v>
      </c>
      <c r="B17" s="14" t="s">
        <v>86</v>
      </c>
      <c r="C17" s="327">
        <f>RunTime!C17*Power!C17</f>
        <v>758220.73850154981</v>
      </c>
      <c r="D17" s="327">
        <f>RunTime!D17*Power!D17</f>
        <v>603835.10924064531</v>
      </c>
      <c r="E17" s="328">
        <f>RunTime!E17*Power!E17</f>
        <v>164575.70119378579</v>
      </c>
      <c r="F17" s="329">
        <f>RunTime!F17*Power!F17</f>
        <v>269944.3683396125</v>
      </c>
      <c r="G17" s="330">
        <f>RunTime!G17*Power!G17</f>
        <v>118864.6638326555</v>
      </c>
      <c r="H17" s="330">
        <f>RunTime!H17*Power!H17</f>
        <v>103969.04114110078</v>
      </c>
      <c r="I17" s="330">
        <f>RunTime!I17*Power!I17</f>
        <v>89135.972386113499</v>
      </c>
      <c r="J17" s="330">
        <f>RunTime!J17*Power!J17</f>
        <v>72483.888666575498</v>
      </c>
      <c r="K17" s="330">
        <f>RunTime!K17*Power!K17</f>
        <v>113254.21638867668</v>
      </c>
      <c r="L17" s="330">
        <f>RunTime!L17*Power!L17</f>
        <v>95623.601196219417</v>
      </c>
      <c r="M17" s="330">
        <f>RunTime!M17*Power!M17</f>
        <v>102716.9568507455</v>
      </c>
      <c r="N17" s="330">
        <f>RunTime!N17*Power!N17</f>
        <v>92700.982543863327</v>
      </c>
      <c r="O17" s="330">
        <f>RunTime!O17*Power!O17</f>
        <v>80142.841113674702</v>
      </c>
      <c r="P17" s="330">
        <f>RunTime!P17*Power!P17</f>
        <v>56445.025988274756</v>
      </c>
      <c r="Q17" s="330">
        <f>RunTime!Q17*Power!Q17</f>
        <v>109934.93255161679</v>
      </c>
      <c r="R17" s="330">
        <f>RunTime!R17*Power!R17</f>
        <v>96468.043507764305</v>
      </c>
      <c r="S17" s="330">
        <f>RunTime!S17*Power!S17</f>
        <v>88519.126353541826</v>
      </c>
      <c r="T17" s="330">
        <f>RunTime!T17*Power!T17</f>
        <v>57729.14607131917</v>
      </c>
      <c r="U17" s="330">
        <f>RunTime!U17*Power!U17</f>
        <v>109768.00233443636</v>
      </c>
      <c r="V17" s="330">
        <f>RunTime!V17*Power!V17</f>
        <v>82555.944726767266</v>
      </c>
      <c r="W17" s="330">
        <f>RunTime!W17*Power!W17</f>
        <v>73356.378272995295</v>
      </c>
      <c r="X17" s="330">
        <f>RunTime!X17*Power!X17</f>
        <v>56798.203581749622</v>
      </c>
      <c r="Y17" s="330">
        <f>RunTime!Y17*Power!Y17</f>
        <v>104360.12246642314</v>
      </c>
      <c r="Z17" s="330">
        <f>RunTime!Z17*Power!Z17</f>
        <v>74911.523538703506</v>
      </c>
      <c r="AA17" s="331">
        <f>RunTime!AA17*Power!AA17</f>
        <v>40390.753282939389</v>
      </c>
      <c r="AB17" s="331">
        <f>RunTime!AB17*Power!AB17</f>
        <v>47981.286868279312</v>
      </c>
      <c r="AC17" s="332">
        <f>RunTime!AC17*Power!AC17</f>
        <v>104474.36851460804</v>
      </c>
      <c r="AD17" s="332">
        <f>RunTime!AD17*Power!AD17</f>
        <v>82680.232955875908</v>
      </c>
      <c r="AE17" s="332">
        <f>RunTime!AE17*Power!AE17</f>
        <v>64226.23351992602</v>
      </c>
      <c r="AF17" s="333">
        <f>RunTime!AF17*Power!AF17</f>
        <v>58462.162850859728</v>
      </c>
      <c r="AG17" s="333">
        <f>RunTime!AG17*Power!AG17</f>
        <v>61667.534176702073</v>
      </c>
      <c r="AH17" s="333">
        <f>RunTime!AH17*Power!AH17</f>
        <v>80526.545693860695</v>
      </c>
      <c r="AI17" s="334">
        <f>RunTime!AI17*Power!AI17</f>
        <v>73515.642592833756</v>
      </c>
      <c r="AJ17" s="334">
        <f>RunTime!AJ17*Power!AJ17</f>
        <v>69988.207765742714</v>
      </c>
      <c r="AK17" s="334">
        <f>RunTime!AK17*Power!AK17</f>
        <v>62350.090874428242</v>
      </c>
      <c r="AL17" s="334">
        <f>RunTime!AL17*Power!AL17</f>
        <v>60367.592039830117</v>
      </c>
      <c r="AM17" s="334">
        <f>RunTime!AM17*Power!AM17</f>
        <v>69159.487730129506</v>
      </c>
      <c r="AN17" s="334">
        <f>RunTime!AN17*Power!AN17</f>
        <v>73912.409034368553</v>
      </c>
      <c r="AO17" s="334">
        <f>RunTime!AO17*Power!AO17</f>
        <v>73551.541108933059</v>
      </c>
      <c r="AP17" s="334">
        <f>RunTime!AP17*Power!AP17</f>
        <v>63646.448882536104</v>
      </c>
      <c r="AQ17" s="334">
        <f>RunTime!AQ17*Power!AQ17</f>
        <v>74924.662497595535</v>
      </c>
      <c r="AR17" s="334">
        <f>RunTime!AR17*Power!AR17</f>
        <v>69996.104831458273</v>
      </c>
      <c r="AS17" s="334">
        <f>RunTime!AS17*Power!AS17</f>
        <v>70384.153387198676</v>
      </c>
      <c r="AT17" s="334">
        <f>RunTime!AT17*Power!AT17</f>
        <v>71697.031170627</v>
      </c>
      <c r="AU17" s="334">
        <f>RunTime!AU17*Power!AU17</f>
        <v>71672.38114703988</v>
      </c>
      <c r="AV17" s="370"/>
      <c r="AW17" s="369">
        <f>RunTime!AW17*Power!AW17</f>
        <v>269185.70865286188</v>
      </c>
    </row>
    <row r="18" spans="1:49">
      <c r="A18" s="280" t="s">
        <v>13</v>
      </c>
      <c r="B18" s="14" t="s">
        <v>86</v>
      </c>
      <c r="C18" s="327">
        <f>RunTime!C18*Power!C18</f>
        <v>49441.223139570677</v>
      </c>
      <c r="D18" s="327">
        <f>RunTime!D18*Power!D18</f>
        <v>48994.908716689184</v>
      </c>
      <c r="E18" s="328">
        <f>RunTime!E18*Power!E18</f>
        <v>9874.0336039898375</v>
      </c>
      <c r="F18" s="329">
        <f>RunTime!F18*Power!F18</f>
        <v>22154.288786947807</v>
      </c>
      <c r="G18" s="330">
        <f>RunTime!G18*Power!G18</f>
        <v>9875.5881567072465</v>
      </c>
      <c r="H18" s="330">
        <f>RunTime!H18*Power!H18</f>
        <v>8714.4484873961374</v>
      </c>
      <c r="I18" s="330">
        <f>RunTime!I18*Power!I18</f>
        <v>7782.416589597914</v>
      </c>
      <c r="J18" s="330">
        <f>RunTime!J18*Power!J18</f>
        <v>6444.6770238592871</v>
      </c>
      <c r="K18" s="330">
        <f>RunTime!K18*Power!K18</f>
        <v>9387.3959512252495</v>
      </c>
      <c r="L18" s="330">
        <f>RunTime!L18*Power!L18</f>
        <v>8144.1338840899725</v>
      </c>
      <c r="M18" s="330">
        <f>RunTime!M18*Power!M18</f>
        <v>8519.6870961222121</v>
      </c>
      <c r="N18" s="330">
        <f>RunTime!N18*Power!N18</f>
        <v>7646.1753900614449</v>
      </c>
      <c r="O18" s="330">
        <f>RunTime!O18*Power!O18</f>
        <v>6868.5306444328862</v>
      </c>
      <c r="P18" s="330">
        <f>RunTime!P18*Power!P18</f>
        <v>4842.4517095527035</v>
      </c>
      <c r="Q18" s="330">
        <f>RunTime!Q18*Power!Q18</f>
        <v>8938.2108191086409</v>
      </c>
      <c r="R18" s="330">
        <f>RunTime!R18*Power!R18</f>
        <v>7437.5184127650173</v>
      </c>
      <c r="S18" s="330">
        <f>RunTime!S18*Power!S18</f>
        <v>7041.3173503562994</v>
      </c>
      <c r="T18" s="330">
        <f>RunTime!T18*Power!T18</f>
        <v>4815.318979781322</v>
      </c>
      <c r="U18" s="330">
        <f>RunTime!U18*Power!U18</f>
        <v>9207.0056684119045</v>
      </c>
      <c r="V18" s="330">
        <f>RunTime!V18*Power!V18</f>
        <v>7028.4923568409977</v>
      </c>
      <c r="W18" s="330">
        <f>RunTime!W18*Power!W18</f>
        <v>6315.6626333086961</v>
      </c>
      <c r="X18" s="330">
        <f>RunTime!X18*Power!X18</f>
        <v>4966.0635094450845</v>
      </c>
      <c r="Y18" s="330">
        <f>RunTime!Y18*Power!Y18</f>
        <v>9264.9156697683047</v>
      </c>
      <c r="Z18" s="330">
        <f>RunTime!Z18*Power!Z18</f>
        <v>6906.922115415894</v>
      </c>
      <c r="AA18" s="331">
        <f>RunTime!AA18*Power!AA18</f>
        <v>4069.8699576093704</v>
      </c>
      <c r="AB18" s="331">
        <f>RunTime!AB18*Power!AB18</f>
        <v>5189.2021645951618</v>
      </c>
      <c r="AC18" s="332">
        <f>RunTime!AC18*Power!AC18</f>
        <v>5830.9045902664884</v>
      </c>
      <c r="AD18" s="332">
        <f>RunTime!AD18*Power!AD18</f>
        <v>5156.5178088137882</v>
      </c>
      <c r="AE18" s="332">
        <f>RunTime!AE18*Power!AE18</f>
        <v>4962.4508642709106</v>
      </c>
      <c r="AF18" s="333">
        <f>RunTime!AF18*Power!AF18</f>
        <v>6678.8466050958268</v>
      </c>
      <c r="AG18" s="333">
        <f>RunTime!AG18*Power!AG18</f>
        <v>6295.5775568877234</v>
      </c>
      <c r="AH18" s="333">
        <f>RunTime!AH18*Power!AH18</f>
        <v>8736.4109880677006</v>
      </c>
      <c r="AI18" s="334">
        <f>RunTime!AI18*Power!AI18</f>
        <v>5719.2074246448701</v>
      </c>
      <c r="AJ18" s="334">
        <f>RunTime!AJ18*Power!AJ18</f>
        <v>5397.5801728160477</v>
      </c>
      <c r="AK18" s="334">
        <f>RunTime!AK18*Power!AK18</f>
        <v>5132.3646719002136</v>
      </c>
      <c r="AL18" s="334">
        <f>RunTime!AL18*Power!AL18</f>
        <v>4993.6100306520002</v>
      </c>
      <c r="AM18" s="334">
        <f>RunTime!AM18*Power!AM18</f>
        <v>6038.6835303134385</v>
      </c>
      <c r="AN18" s="334">
        <f>RunTime!AN18*Power!AN18</f>
        <v>5979.4884303480176</v>
      </c>
      <c r="AO18" s="334">
        <f>RunTime!AO18*Power!AO18</f>
        <v>5876.882384785059</v>
      </c>
      <c r="AP18" s="334">
        <f>RunTime!AP18*Power!AP18</f>
        <v>5133.9072383587654</v>
      </c>
      <c r="AQ18" s="334">
        <f>RunTime!AQ18*Power!AQ18</f>
        <v>6328.0865770451128</v>
      </c>
      <c r="AR18" s="334">
        <f>RunTime!AR18*Power!AR18</f>
        <v>5731.4461840257854</v>
      </c>
      <c r="AS18" s="334">
        <f>RunTime!AS18*Power!AS18</f>
        <v>5778.7256527571935</v>
      </c>
      <c r="AT18" s="334">
        <f>RunTime!AT18*Power!AT18</f>
        <v>5881.857386057226</v>
      </c>
      <c r="AU18" s="334">
        <f>RunTime!AU18*Power!AU18</f>
        <v>5865.1686102750027</v>
      </c>
      <c r="AV18" s="370"/>
      <c r="AW18" s="369">
        <f>RunTime!AW18*Power!AW18</f>
        <v>21052.932291061323</v>
      </c>
    </row>
    <row r="19" spans="1:49">
      <c r="A19" s="280" t="s">
        <v>187</v>
      </c>
      <c r="B19" s="14" t="s">
        <v>86</v>
      </c>
      <c r="C19" s="327">
        <f>RunTime!C19*Power!C19</f>
        <v>104628.45049957132</v>
      </c>
      <c r="D19" s="327">
        <f>RunTime!D19*Power!D19</f>
        <v>104857.47591173087</v>
      </c>
      <c r="E19" s="328">
        <f>RunTime!E19*Power!E19</f>
        <v>17353.279191275928</v>
      </c>
      <c r="F19" s="329">
        <f>RunTime!F19*Power!F19</f>
        <v>43139.591439160467</v>
      </c>
      <c r="G19" s="330">
        <f>RunTime!G19*Power!G19</f>
        <v>21012.427358824996</v>
      </c>
      <c r="H19" s="330">
        <f>RunTime!H19*Power!H19</f>
        <v>18368.463635278971</v>
      </c>
      <c r="I19" s="330">
        <f>RunTime!I19*Power!I19</f>
        <v>16580.981661225291</v>
      </c>
      <c r="J19" s="330">
        <f>RunTime!J19*Power!J19</f>
        <v>14001.214992228484</v>
      </c>
      <c r="K19" s="330">
        <f>RunTime!K19*Power!K19</f>
        <v>21819.760131349391</v>
      </c>
      <c r="L19" s="330">
        <f>RunTime!L19*Power!L19</f>
        <v>17997.393562285772</v>
      </c>
      <c r="M19" s="330">
        <f>RunTime!M19*Power!M19</f>
        <v>19555.240603591348</v>
      </c>
      <c r="N19" s="330">
        <f>RunTime!N19*Power!N19</f>
        <v>16942.092105665681</v>
      </c>
      <c r="O19" s="330">
        <f>RunTime!O19*Power!O19</f>
        <v>14373.569734979446</v>
      </c>
      <c r="P19" s="330">
        <f>RunTime!P19*Power!P19</f>
        <v>10789.261395834743</v>
      </c>
      <c r="Q19" s="330">
        <f>RunTime!Q19*Power!Q19</f>
        <v>19899.549267932354</v>
      </c>
      <c r="R19" s="330">
        <f>RunTime!R19*Power!R19</f>
        <v>18318.799984295827</v>
      </c>
      <c r="S19" s="330">
        <f>RunTime!S19*Power!S19</f>
        <v>16692.345971611096</v>
      </c>
      <c r="T19" s="330">
        <f>RunTime!T19*Power!T19</f>
        <v>11068.317763033576</v>
      </c>
      <c r="U19" s="330">
        <f>RunTime!U19*Power!U19</f>
        <v>20595.555325476151</v>
      </c>
      <c r="V19" s="330">
        <f>RunTime!V19*Power!V19</f>
        <v>15616.165788532246</v>
      </c>
      <c r="W19" s="330">
        <f>RunTime!W19*Power!W19</f>
        <v>13757.203013176055</v>
      </c>
      <c r="X19" s="330">
        <f>RunTime!X19*Power!X19</f>
        <v>10761.339719924943</v>
      </c>
      <c r="Y19" s="330">
        <f>RunTime!Y19*Power!Y19</f>
        <v>21328.484624257195</v>
      </c>
      <c r="Z19" s="330">
        <f>RunTime!Z19*Power!Z19</f>
        <v>16328.240697587924</v>
      </c>
      <c r="AA19" s="331">
        <f>RunTime!AA19*Power!AA19</f>
        <v>8238.9965285101953</v>
      </c>
      <c r="AB19" s="331">
        <f>RunTime!AB19*Power!AB19</f>
        <v>9778.8705583667743</v>
      </c>
      <c r="AC19" s="332">
        <f>RunTime!AC19*Power!AC19</f>
        <v>10515.865779581489</v>
      </c>
      <c r="AD19" s="332">
        <f>RunTime!AD19*Power!AD19</f>
        <v>9368.8705893314509</v>
      </c>
      <c r="AE19" s="332">
        <f>RunTime!AE19*Power!AE19</f>
        <v>10581.028727062736</v>
      </c>
      <c r="AF19" s="333">
        <f>RunTime!AF19*Power!AF19</f>
        <v>12658.251512257058</v>
      </c>
      <c r="AG19" s="333">
        <f>RunTime!AG19*Power!AG19</f>
        <v>12335.466901814911</v>
      </c>
      <c r="AH19" s="333">
        <f>RunTime!AH19*Power!AH19</f>
        <v>16540.843965515771</v>
      </c>
      <c r="AI19" s="334">
        <f>RunTime!AI19*Power!AI19</f>
        <v>13282.315779425589</v>
      </c>
      <c r="AJ19" s="334">
        <f>RunTime!AJ19*Power!AJ19</f>
        <v>12480.212440472749</v>
      </c>
      <c r="AK19" s="334">
        <f>RunTime!AK19*Power!AK19</f>
        <v>11390.243276493427</v>
      </c>
      <c r="AL19" s="334">
        <f>RunTime!AL19*Power!AL19</f>
        <v>11283.130838057628</v>
      </c>
      <c r="AM19" s="334">
        <f>RunTime!AM19*Power!AM19</f>
        <v>12797.368263623306</v>
      </c>
      <c r="AN19" s="334">
        <f>RunTime!AN19*Power!AN19</f>
        <v>13395.914321106753</v>
      </c>
      <c r="AO19" s="334">
        <f>RunTime!AO19*Power!AO19</f>
        <v>13228.603976808185</v>
      </c>
      <c r="AP19" s="334">
        <f>RunTime!AP19*Power!AP19</f>
        <v>11961.564204508823</v>
      </c>
      <c r="AQ19" s="334">
        <f>RunTime!AQ19*Power!AQ19</f>
        <v>14332.010791240502</v>
      </c>
      <c r="AR19" s="334">
        <f>RunTime!AR19*Power!AR19</f>
        <v>12492.204160145891</v>
      </c>
      <c r="AS19" s="334">
        <f>RunTime!AS19*Power!AS19</f>
        <v>12810.005202718276</v>
      </c>
      <c r="AT19" s="334">
        <f>RunTime!AT19*Power!AT19</f>
        <v>14290.306018546255</v>
      </c>
      <c r="AU19" s="334">
        <f>RunTime!AU19*Power!AU19</f>
        <v>15467.9277778375</v>
      </c>
      <c r="AV19" s="370"/>
      <c r="AW19" s="369">
        <f>RunTime!AW19*Power!AW19</f>
        <v>42716.613784104236</v>
      </c>
    </row>
    <row r="20" spans="1:49">
      <c r="A20" s="280" t="s">
        <v>56</v>
      </c>
      <c r="B20" s="14" t="s">
        <v>86</v>
      </c>
      <c r="C20" s="327">
        <f>RunTime!C20*Power!C20</f>
        <v>146779.46494098808</v>
      </c>
      <c r="D20" s="327">
        <f>RunTime!D20*Power!D20</f>
        <v>121496.45794238191</v>
      </c>
      <c r="E20" s="328">
        <f>RunTime!E20*Power!E20</f>
        <v>30446.61473401562</v>
      </c>
      <c r="F20" s="329">
        <f>RunTime!F20*Power!F20</f>
        <v>56781.943035122495</v>
      </c>
      <c r="G20" s="330">
        <f>RunTime!G20*Power!G20</f>
        <v>28710.363432540646</v>
      </c>
      <c r="H20" s="330">
        <f>RunTime!H20*Power!H20</f>
        <v>20645.193299000653</v>
      </c>
      <c r="I20" s="330">
        <f>RunTime!I20*Power!I20</f>
        <v>21240.367515551286</v>
      </c>
      <c r="J20" s="330">
        <f>RunTime!J20*Power!J20</f>
        <v>17236.002520259364</v>
      </c>
      <c r="K20" s="330">
        <f>RunTime!K20*Power!K20</f>
        <v>26601.305360506671</v>
      </c>
      <c r="L20" s="330">
        <f>RunTime!L20*Power!L20</f>
        <v>21311.088899726266</v>
      </c>
      <c r="M20" s="330">
        <f>RunTime!M20*Power!M20</f>
        <v>27093.414868727214</v>
      </c>
      <c r="N20" s="330">
        <f>RunTime!N20*Power!N20</f>
        <v>26187.429116320021</v>
      </c>
      <c r="O20" s="330">
        <f>RunTime!O20*Power!O20</f>
        <v>21293.065730948281</v>
      </c>
      <c r="P20" s="330">
        <f>RunTime!P20*Power!P20</f>
        <v>15868.923747428467</v>
      </c>
      <c r="Q20" s="330">
        <f>RunTime!Q20*Power!Q20</f>
        <v>26721.32630426994</v>
      </c>
      <c r="R20" s="330">
        <f>RunTime!R20*Power!R20</f>
        <v>22195.511953673471</v>
      </c>
      <c r="S20" s="330">
        <f>RunTime!S20*Power!S20</f>
        <v>20094.38505932549</v>
      </c>
      <c r="T20" s="330">
        <f>RunTime!T20*Power!T20</f>
        <v>14118.795158387773</v>
      </c>
      <c r="U20" s="330">
        <f>RunTime!U20*Power!U20</f>
        <v>24685.970421939597</v>
      </c>
      <c r="V20" s="330">
        <f>RunTime!V20*Power!V20</f>
        <v>18612.557040729684</v>
      </c>
      <c r="W20" s="330">
        <f>RunTime!W20*Power!W20</f>
        <v>15862.771710616908</v>
      </c>
      <c r="X20" s="330">
        <f>RunTime!X20*Power!X20</f>
        <v>14197.78664226183</v>
      </c>
      <c r="Y20" s="330">
        <f>RunTime!Y20*Power!Y20</f>
        <v>27837.513310229464</v>
      </c>
      <c r="Z20" s="330">
        <f>RunTime!Z20*Power!Z20</f>
        <v>21748.686403686283</v>
      </c>
      <c r="AA20" s="331">
        <f>RunTime!AA20*Power!AA20</f>
        <v>11226.286331159841</v>
      </c>
      <c r="AB20" s="331">
        <f>RunTime!AB20*Power!AB20</f>
        <v>10272.830146075208</v>
      </c>
      <c r="AC20" s="332">
        <f>RunTime!AC20*Power!AC20</f>
        <v>18422.98047009853</v>
      </c>
      <c r="AD20" s="332">
        <f>RunTime!AD20*Power!AD20</f>
        <v>16004.099069488908</v>
      </c>
      <c r="AE20" s="332">
        <f>RunTime!AE20*Power!AE20</f>
        <v>13761.312222287545</v>
      </c>
      <c r="AF20" s="333">
        <f>RunTime!AF20*Power!AF20</f>
        <v>16712.826713689738</v>
      </c>
      <c r="AG20" s="333">
        <f>RunTime!AG20*Power!AG20</f>
        <v>15705.061190458873</v>
      </c>
      <c r="AH20" s="333">
        <f>RunTime!AH20*Power!AH20</f>
        <v>16523.159770542501</v>
      </c>
      <c r="AI20" s="334">
        <f>RunTime!AI20*Power!AI20</f>
        <v>18425.37529904491</v>
      </c>
      <c r="AJ20" s="334">
        <f>RunTime!AJ20*Power!AJ20</f>
        <v>21005.750523119572</v>
      </c>
      <c r="AK20" s="334">
        <f>RunTime!AK20*Power!AK20</f>
        <v>15770.457695119727</v>
      </c>
      <c r="AL20" s="334">
        <f>RunTime!AL20*Power!AL20</f>
        <v>15578.840703471378</v>
      </c>
      <c r="AM20" s="334">
        <f>RunTime!AM20*Power!AM20</f>
        <v>18469.272546226166</v>
      </c>
      <c r="AN20" s="334">
        <f>RunTime!AN20*Power!AN20</f>
        <v>18771.879999291363</v>
      </c>
      <c r="AO20" s="334">
        <f>RunTime!AO20*Power!AO20</f>
        <v>17284.377263611106</v>
      </c>
      <c r="AP20" s="334">
        <f>RunTime!AP20*Power!AP20</f>
        <v>15609.159972725271</v>
      </c>
      <c r="AQ20" s="334">
        <f>RunTime!AQ20*Power!AQ20</f>
        <v>18677.570817084106</v>
      </c>
      <c r="AR20" s="334">
        <f>RunTime!AR20*Power!AR20</f>
        <v>17893.76121305121</v>
      </c>
      <c r="AS20" s="334">
        <f>RunTime!AS20*Power!AS20</f>
        <v>16472.35449506126</v>
      </c>
      <c r="AT20" s="334">
        <f>RunTime!AT20*Power!AT20</f>
        <v>21192.073779662242</v>
      </c>
      <c r="AU20" s="334">
        <f>RunTime!AU20*Power!AU20</f>
        <v>22021.049078084667</v>
      </c>
      <c r="AV20" s="370"/>
      <c r="AW20" s="369">
        <f>RunTime!AW20*Power!AW20</f>
        <v>62641.995907579832</v>
      </c>
    </row>
    <row r="21" spans="1:49">
      <c r="A21" s="280" t="s">
        <v>64</v>
      </c>
      <c r="B21" s="14" t="s">
        <v>86</v>
      </c>
      <c r="C21" s="327">
        <f>RunTime!C21*Power!C21</f>
        <v>172700.04225846316</v>
      </c>
      <c r="D21" s="327">
        <f>RunTime!D21*Power!D21</f>
        <v>183363.67512747095</v>
      </c>
      <c r="E21" s="328">
        <f>RunTime!E21*Power!E21</f>
        <v>41982.494109684521</v>
      </c>
      <c r="F21" s="329">
        <f>RunTime!F21*Power!F21</f>
        <v>72448.71467238605</v>
      </c>
      <c r="G21" s="330">
        <f>RunTime!G21*Power!G21</f>
        <v>33641.504280791793</v>
      </c>
      <c r="H21" s="330">
        <f>RunTime!H21*Power!H21</f>
        <v>30887.866848676727</v>
      </c>
      <c r="I21" s="330">
        <f>RunTime!I21*Power!I21</f>
        <v>31374.251007300187</v>
      </c>
      <c r="J21" s="330">
        <f>RunTime!J21*Power!J21</f>
        <v>28310.750291773729</v>
      </c>
      <c r="K21" s="330">
        <f>RunTime!K21*Power!K21</f>
        <v>33343.979685977087</v>
      </c>
      <c r="L21" s="330">
        <f>RunTime!L21*Power!L21</f>
        <v>26756.969679372072</v>
      </c>
      <c r="M21" s="330">
        <f>RunTime!M21*Power!M21</f>
        <v>34562.733808003039</v>
      </c>
      <c r="N21" s="330">
        <f>RunTime!N21*Power!N21</f>
        <v>34051.22451228882</v>
      </c>
      <c r="O21" s="330">
        <f>RunTime!O21*Power!O21</f>
        <v>30472.039940781735</v>
      </c>
      <c r="P21" s="330">
        <f>RunTime!P21*Power!P21</f>
        <v>21390.363788932802</v>
      </c>
      <c r="Q21" s="330">
        <f>RunTime!Q21*Power!Q21</f>
        <v>35914.996716878391</v>
      </c>
      <c r="R21" s="330">
        <f>RunTime!R21*Power!R21</f>
        <v>33609.547552233402</v>
      </c>
      <c r="S21" s="330">
        <f>RunTime!S21*Power!S21</f>
        <v>32542.569450537114</v>
      </c>
      <c r="T21" s="330">
        <f>RunTime!T21*Power!T21</f>
        <v>20784.585323830634</v>
      </c>
      <c r="U21" s="330">
        <f>RunTime!U21*Power!U21</f>
        <v>34992.304840102544</v>
      </c>
      <c r="V21" s="330">
        <f>RunTime!V21*Power!V21</f>
        <v>28051.810312353482</v>
      </c>
      <c r="W21" s="330">
        <f>RunTime!W21*Power!W21</f>
        <v>24517.65341485562</v>
      </c>
      <c r="X21" s="330">
        <f>RunTime!X21*Power!X21</f>
        <v>19208.212658249522</v>
      </c>
      <c r="Y21" s="330">
        <f>RunTime!Y21*Power!Y21</f>
        <v>40121.595684427848</v>
      </c>
      <c r="Z21" s="330">
        <f>RunTime!Z21*Power!Z21</f>
        <v>27922.313001430321</v>
      </c>
      <c r="AA21" s="331">
        <f>RunTime!AA21*Power!AA21</f>
        <v>13252.108155564567</v>
      </c>
      <c r="AB21" s="331">
        <f>RunTime!AB21*Power!AB21</f>
        <v>15565.482599160034</v>
      </c>
      <c r="AC21" s="332">
        <f>RunTime!AC21*Power!AC21</f>
        <v>26229.576102324092</v>
      </c>
      <c r="AD21" s="332">
        <f>RunTime!AD21*Power!AD21</f>
        <v>25163.346640532032</v>
      </c>
      <c r="AE21" s="332">
        <f>RunTime!AE21*Power!AE21</f>
        <v>18921.4317844121</v>
      </c>
      <c r="AF21" s="333">
        <f>RunTime!AF21*Power!AF21</f>
        <v>20012.873895936333</v>
      </c>
      <c r="AG21" s="333">
        <f>RunTime!AG21*Power!AG21</f>
        <v>18813.777808212089</v>
      </c>
      <c r="AH21" s="333">
        <f>RunTime!AH21*Power!AH21</f>
        <v>25425.559232924465</v>
      </c>
      <c r="AI21" s="334">
        <f>RunTime!AI21*Power!AI21</f>
        <v>25159.993433772903</v>
      </c>
      <c r="AJ21" s="334">
        <f>RunTime!AJ21*Power!AJ21</f>
        <v>25609.520980802539</v>
      </c>
      <c r="AK21" s="334">
        <f>RunTime!AK21*Power!AK21</f>
        <v>21935.433689239195</v>
      </c>
      <c r="AL21" s="334">
        <f>RunTime!AL21*Power!AL21</f>
        <v>20813.094402408875</v>
      </c>
      <c r="AM21" s="334">
        <f>RunTime!AM21*Power!AM21</f>
        <v>23140.390573984536</v>
      </c>
      <c r="AN21" s="334">
        <f>RunTime!AN21*Power!AN21</f>
        <v>27170.388778770157</v>
      </c>
      <c r="AO21" s="334">
        <f>RunTime!AO21*Power!AO21</f>
        <v>25705.355753992335</v>
      </c>
      <c r="AP21" s="334">
        <f>RunTime!AP21*Power!AP21</f>
        <v>22980.362987262513</v>
      </c>
      <c r="AQ21" s="334">
        <f>RunTime!AQ21*Power!AQ21</f>
        <v>23537.289853133389</v>
      </c>
      <c r="AR21" s="334">
        <f>RunTime!AR21*Power!AR21</f>
        <v>24193.121115609119</v>
      </c>
      <c r="AS21" s="334">
        <f>RunTime!AS21*Power!AS21</f>
        <v>23371.009863590607</v>
      </c>
      <c r="AT21" s="334">
        <f>RunTime!AT21*Power!AT21</f>
        <v>26187.964462880333</v>
      </c>
      <c r="AU21" s="334">
        <f>RunTime!AU21*Power!AU21</f>
        <v>25910.784005515878</v>
      </c>
      <c r="AV21" s="370"/>
      <c r="AW21" s="369">
        <f>RunTime!AW21*Power!AW21</f>
        <v>78516.384278632555</v>
      </c>
    </row>
    <row r="22" spans="1:49">
      <c r="A22" s="280" t="s">
        <v>225</v>
      </c>
      <c r="B22" s="14" t="s">
        <v>86</v>
      </c>
      <c r="C22" s="327">
        <f>RunTime!C22*Power!C22</f>
        <v>444608.09082789073</v>
      </c>
      <c r="D22" s="327">
        <f>RunTime!D22*Power!D22</f>
        <v>386872.73911434074</v>
      </c>
      <c r="E22" s="328">
        <f>RunTime!E22*Power!E22</f>
        <v>99511.817716624821</v>
      </c>
      <c r="F22" s="329">
        <f>RunTime!F22*Power!F22</f>
        <v>193914.82363086901</v>
      </c>
      <c r="G22" s="330">
        <f>RunTime!G22*Power!G22</f>
        <v>93062.836063672672</v>
      </c>
      <c r="H22" s="330">
        <f>RunTime!H22*Power!H22</f>
        <v>76180.259626879721</v>
      </c>
      <c r="I22" s="330">
        <f>RunTime!I22*Power!I22</f>
        <v>68823.927485069449</v>
      </c>
      <c r="J22" s="330">
        <f>RunTime!J22*Power!J22</f>
        <v>55847.344982738599</v>
      </c>
      <c r="K22" s="330">
        <f>RunTime!K22*Power!K22</f>
        <v>91639.193445493118</v>
      </c>
      <c r="L22" s="330">
        <f>RunTime!L22*Power!L22</f>
        <v>69563.781527215426</v>
      </c>
      <c r="M22" s="330">
        <f>RunTime!M22*Power!M22</f>
        <v>83385.942956772094</v>
      </c>
      <c r="N22" s="330">
        <f>RunTime!N22*Power!N22</f>
        <v>66739.425158211408</v>
      </c>
      <c r="O22" s="330">
        <f>RunTime!O22*Power!O22</f>
        <v>58127.932190688516</v>
      </c>
      <c r="P22" s="330">
        <f>RunTime!P22*Power!P22</f>
        <v>44569.429716947321</v>
      </c>
      <c r="Q22" s="330">
        <f>RunTime!Q22*Power!Q22</f>
        <v>79262.684141157326</v>
      </c>
      <c r="R22" s="330">
        <f>RunTime!R22*Power!R22</f>
        <v>73407.982182260675</v>
      </c>
      <c r="S22" s="330">
        <f>RunTime!S22*Power!S22</f>
        <v>68716.911066119996</v>
      </c>
      <c r="T22" s="330">
        <f>RunTime!T22*Power!T22</f>
        <v>45472.658172792944</v>
      </c>
      <c r="U22" s="330">
        <f>RunTime!U22*Power!U22</f>
        <v>87356.25032126774</v>
      </c>
      <c r="V22" s="330">
        <f>RunTime!V22*Power!V22</f>
        <v>66104.433954971697</v>
      </c>
      <c r="W22" s="330">
        <f>RunTime!W22*Power!W22</f>
        <v>58551.246573421733</v>
      </c>
      <c r="X22" s="330">
        <f>RunTime!X22*Power!X22</f>
        <v>44961.739003790768</v>
      </c>
      <c r="Y22" s="330">
        <f>RunTime!Y22*Power!Y22</f>
        <v>88286.305369144713</v>
      </c>
      <c r="Z22" s="330">
        <f>RunTime!Z22*Power!Z22</f>
        <v>65202.875329909017</v>
      </c>
      <c r="AA22" s="331">
        <f>RunTime!AA22*Power!AA22</f>
        <v>34399.235572518912</v>
      </c>
      <c r="AB22" s="331">
        <f>RunTime!AB22*Power!AB22</f>
        <v>40061.305132510461</v>
      </c>
      <c r="AC22" s="332">
        <f>RunTime!AC22*Power!AC22</f>
        <v>64265.418017947341</v>
      </c>
      <c r="AD22" s="332">
        <f>RunTime!AD22*Power!AD22</f>
        <v>51613.812625443941</v>
      </c>
      <c r="AE22" s="332">
        <f>RunTime!AE22*Power!AE22</f>
        <v>45478.194629265796</v>
      </c>
      <c r="AF22" s="333">
        <f>RunTime!AF22*Power!AF22</f>
        <v>59116.943600425111</v>
      </c>
      <c r="AG22" s="333">
        <f>RunTime!AG22*Power!AG22</f>
        <v>55631.29889387513</v>
      </c>
      <c r="AH22" s="333">
        <f>RunTime!AH22*Power!AH22</f>
        <v>64044.566319980069</v>
      </c>
      <c r="AI22" s="334">
        <f>RunTime!AI22*Power!AI22</f>
        <v>55593.061485382445</v>
      </c>
      <c r="AJ22" s="334">
        <f>RunTime!AJ22*Power!AJ22</f>
        <v>53633.921734833857</v>
      </c>
      <c r="AK22" s="334">
        <f>RunTime!AK22*Power!AK22</f>
        <v>50199.438533291985</v>
      </c>
      <c r="AL22" s="334">
        <f>RunTime!AL22*Power!AL22</f>
        <v>49007.583483758717</v>
      </c>
      <c r="AM22" s="334">
        <f>RunTime!AM22*Power!AM22</f>
        <v>60938.24259405808</v>
      </c>
      <c r="AN22" s="334">
        <f>RunTime!AN22*Power!AN22</f>
        <v>51645.595659406557</v>
      </c>
      <c r="AO22" s="334">
        <f>RunTime!AO22*Power!AO22</f>
        <v>53669.902620255794</v>
      </c>
      <c r="AP22" s="334">
        <f>RunTime!AP22*Power!AP22</f>
        <v>49596.468534735206</v>
      </c>
      <c r="AQ22" s="334">
        <f>RunTime!AQ22*Power!AQ22</f>
        <v>63416.243309053949</v>
      </c>
      <c r="AR22" s="334">
        <f>RunTime!AR22*Power!AR22</f>
        <v>51188.718218432863</v>
      </c>
      <c r="AS22" s="334">
        <f>RunTime!AS22*Power!AS22</f>
        <v>53403.43161719558</v>
      </c>
      <c r="AT22" s="334">
        <f>RunTime!AT22*Power!AT22</f>
        <v>54948.154210754496</v>
      </c>
      <c r="AU22" s="334">
        <f>RunTime!AU22*Power!AU22</f>
        <v>57350.811785250538</v>
      </c>
      <c r="AV22" s="370"/>
      <c r="AW22" s="369">
        <f>RunTime!AW22*Power!AW22</f>
        <v>192235.83046365681</v>
      </c>
    </row>
    <row r="23" spans="1:49">
      <c r="A23" s="280" t="s">
        <v>133</v>
      </c>
      <c r="B23" s="14" t="s">
        <v>86</v>
      </c>
      <c r="C23" s="327">
        <f>RunTime!C23*Power!C23</f>
        <v>274129.0429451103</v>
      </c>
      <c r="D23" s="327">
        <f>RunTime!D23*Power!D23</f>
        <v>273465.25124139874</v>
      </c>
      <c r="E23" s="328">
        <f>RunTime!E23*Power!E23</f>
        <v>68041.252610314958</v>
      </c>
      <c r="F23" s="329">
        <f>RunTime!F23*Power!F23</f>
        <v>136689.94898370167</v>
      </c>
      <c r="G23" s="330">
        <f>RunTime!G23*Power!G23</f>
        <v>72352.441495103805</v>
      </c>
      <c r="H23" s="330">
        <f>RunTime!H23*Power!H23</f>
        <v>58389.415451846857</v>
      </c>
      <c r="I23" s="330">
        <f>RunTime!I23*Power!I23</f>
        <v>44151.54888136901</v>
      </c>
      <c r="J23" s="330">
        <f>RunTime!J23*Power!J23</f>
        <v>34929.062332637193</v>
      </c>
      <c r="K23" s="330">
        <f>RunTime!K23*Power!K23</f>
        <v>71306.583442418312</v>
      </c>
      <c r="L23" s="330">
        <f>RunTime!L23*Power!L23</f>
        <v>50740.001043032331</v>
      </c>
      <c r="M23" s="330">
        <f>RunTime!M23*Power!M23</f>
        <v>62211.222708814697</v>
      </c>
      <c r="N23" s="330">
        <f>RunTime!N23*Power!N23</f>
        <v>50055.721568468762</v>
      </c>
      <c r="O23" s="330">
        <f>RunTime!O23*Power!O23</f>
        <v>43038.579815460493</v>
      </c>
      <c r="P23" s="330">
        <f>RunTime!P23*Power!P23</f>
        <v>33219.730247434425</v>
      </c>
      <c r="Q23" s="330">
        <f>RunTime!Q23*Power!Q23</f>
        <v>60056.337165046287</v>
      </c>
      <c r="R23" s="330">
        <f>RunTime!R23*Power!R23</f>
        <v>50281.652260644238</v>
      </c>
      <c r="S23" s="330">
        <f>RunTime!S23*Power!S23</f>
        <v>45921.272598186195</v>
      </c>
      <c r="T23" s="330">
        <f>RunTime!T23*Power!T23</f>
        <v>32594.934289097255</v>
      </c>
      <c r="U23" s="330">
        <f>RunTime!U23*Power!U23</f>
        <v>58639.426673308677</v>
      </c>
      <c r="V23" s="330">
        <f>RunTime!V23*Power!V23</f>
        <v>44405.930227634155</v>
      </c>
      <c r="W23" s="330">
        <f>RunTime!W23*Power!W23</f>
        <v>40495.948582115721</v>
      </c>
      <c r="X23" s="330">
        <f>RunTime!X23*Power!X23</f>
        <v>31406.829446642794</v>
      </c>
      <c r="Y23" s="330">
        <f>RunTime!Y23*Power!Y23</f>
        <v>60955.205426965389</v>
      </c>
      <c r="Z23" s="330">
        <f>RunTime!Z23*Power!Z23</f>
        <v>44841.072510783808</v>
      </c>
      <c r="AA23" s="331">
        <f>RunTime!AA23*Power!AA23</f>
        <v>22682.916143439037</v>
      </c>
      <c r="AB23" s="331">
        <f>RunTime!AB23*Power!AB23</f>
        <v>23036.34276629032</v>
      </c>
      <c r="AC23" s="332">
        <f>RunTime!AC23*Power!AC23</f>
        <v>43591.344643121534</v>
      </c>
      <c r="AD23" s="332">
        <f>RunTime!AD23*Power!AD23</f>
        <v>37822.300986385519</v>
      </c>
      <c r="AE23" s="332">
        <f>RunTime!AE23*Power!AE23</f>
        <v>32354.437563632506</v>
      </c>
      <c r="AF23" s="333">
        <f>RunTime!AF23*Power!AF23</f>
        <v>40246.301723813456</v>
      </c>
      <c r="AG23" s="333">
        <f>RunTime!AG23*Power!AG23</f>
        <v>38174.766216401455</v>
      </c>
      <c r="AH23" s="333">
        <f>RunTime!AH23*Power!AH23</f>
        <v>39151.541895783535</v>
      </c>
      <c r="AI23" s="334">
        <f>RunTime!AI23*Power!AI23</f>
        <v>43723.831952085988</v>
      </c>
      <c r="AJ23" s="334">
        <f>RunTime!AJ23*Power!AJ23</f>
        <v>44013.216420690442</v>
      </c>
      <c r="AK23" s="334">
        <f>RunTime!AK23*Power!AK23</f>
        <v>40346.90112690899</v>
      </c>
      <c r="AL23" s="334">
        <f>RunTime!AL23*Power!AL23</f>
        <v>41444.396242697185</v>
      </c>
      <c r="AM23" s="334">
        <f>RunTime!AM23*Power!AM23</f>
        <v>55846.45398749708</v>
      </c>
      <c r="AN23" s="334">
        <f>RunTime!AN23*Power!AN23</f>
        <v>44192.251702682435</v>
      </c>
      <c r="AO23" s="334">
        <f>RunTime!AO23*Power!AO23</f>
        <v>43357.729886617453</v>
      </c>
      <c r="AP23" s="334">
        <f>RunTime!AP23*Power!AP23</f>
        <v>41777.897602026707</v>
      </c>
      <c r="AQ23" s="334">
        <f>RunTime!AQ23*Power!AQ23</f>
        <v>57130.731159630071</v>
      </c>
      <c r="AR23" s="334">
        <f>RunTime!AR23*Power!AR23</f>
        <v>41146.46977640062</v>
      </c>
      <c r="AS23" s="334">
        <f>RunTime!AS23*Power!AS23</f>
        <v>41882.540341451662</v>
      </c>
      <c r="AT23" s="334">
        <f>RunTime!AT23*Power!AT23</f>
        <v>41936.77509692216</v>
      </c>
      <c r="AU23" s="334">
        <f>RunTime!AU23*Power!AU23</f>
        <v>42232.52756796834</v>
      </c>
      <c r="AV23" s="370"/>
      <c r="AW23" s="369">
        <f>RunTime!AW23*Power!AW23</f>
        <v>124779.83166462102</v>
      </c>
    </row>
    <row r="24" spans="1:49">
      <c r="A24" s="280" t="s">
        <v>42</v>
      </c>
      <c r="B24" s="14" t="s">
        <v>86</v>
      </c>
      <c r="C24" s="327">
        <f>RunTime!C24*Power!C24</f>
        <v>71575.565344539864</v>
      </c>
      <c r="D24" s="327">
        <f>RunTime!D24*Power!D24</f>
        <v>64341.795782499692</v>
      </c>
      <c r="E24" s="328">
        <f>RunTime!E24*Power!E24</f>
        <v>21267.89340351443</v>
      </c>
      <c r="F24" s="329">
        <f>RunTime!F24*Power!F24</f>
        <v>43655.227765541087</v>
      </c>
      <c r="G24" s="330">
        <f>RunTime!G24*Power!G24</f>
        <v>18024.876676278465</v>
      </c>
      <c r="H24" s="330">
        <f>RunTime!H24*Power!H24</f>
        <v>15872.753815649541</v>
      </c>
      <c r="I24" s="330">
        <f>RunTime!I24*Power!I24</f>
        <v>12836.221554369517</v>
      </c>
      <c r="J24" s="330">
        <f>RunTime!J24*Power!J24</f>
        <v>10270.488383820853</v>
      </c>
      <c r="K24" s="330">
        <f>RunTime!K24*Power!K24</f>
        <v>19000.999727405302</v>
      </c>
      <c r="L24" s="330">
        <f>RunTime!L24*Power!L24</f>
        <v>13515.663709569752</v>
      </c>
      <c r="M24" s="330">
        <f>RunTime!M24*Power!M24</f>
        <v>15796.550147518117</v>
      </c>
      <c r="N24" s="330">
        <f>RunTime!N24*Power!N24</f>
        <v>12361.903802070929</v>
      </c>
      <c r="O24" s="330">
        <f>RunTime!O24*Power!O24</f>
        <v>10574.576050133755</v>
      </c>
      <c r="P24" s="330">
        <f>RunTime!P24*Power!P24</f>
        <v>8434.9502080007533</v>
      </c>
      <c r="Q24" s="330">
        <f>RunTime!Q24*Power!Q24</f>
        <v>15504.144844290562</v>
      </c>
      <c r="R24" s="330">
        <f>RunTime!R24*Power!R24</f>
        <v>12559.835688942849</v>
      </c>
      <c r="S24" s="330">
        <f>RunTime!S24*Power!S24</f>
        <v>12109.80779036718</v>
      </c>
      <c r="T24" s="330">
        <f>RunTime!T24*Power!T24</f>
        <v>8338.3876458277409</v>
      </c>
      <c r="U24" s="330">
        <f>RunTime!U24*Power!U24</f>
        <v>15218.745532998866</v>
      </c>
      <c r="V24" s="330">
        <f>RunTime!V24*Power!V24</f>
        <v>11240.927899684852</v>
      </c>
      <c r="W24" s="330">
        <f>RunTime!W24*Power!W24</f>
        <v>10097.125921813737</v>
      </c>
      <c r="X24" s="330">
        <f>RunTime!X24*Power!X24</f>
        <v>8109.4775628674524</v>
      </c>
      <c r="Y24" s="330">
        <f>RunTime!Y24*Power!Y24</f>
        <v>16323.51798257739</v>
      </c>
      <c r="Z24" s="330">
        <f>RunTime!Z24*Power!Z24</f>
        <v>11499.714242040545</v>
      </c>
      <c r="AA24" s="331">
        <f>RunTime!AA24*Power!AA24</f>
        <v>6079.58156575263</v>
      </c>
      <c r="AB24" s="331">
        <f>RunTime!AB24*Power!AB24</f>
        <v>7262.7174029170747</v>
      </c>
      <c r="AC24" s="332">
        <f>RunTime!AC24*Power!AC24</f>
        <v>14218.488784882935</v>
      </c>
      <c r="AD24" s="332">
        <f>RunTime!AD24*Power!AD24</f>
        <v>11317.442831396793</v>
      </c>
      <c r="AE24" s="332">
        <f>RunTime!AE24*Power!AE24</f>
        <v>9075.6402157644752</v>
      </c>
      <c r="AF24" s="333">
        <f>RunTime!AF24*Power!AF24</f>
        <v>10561.106988962018</v>
      </c>
      <c r="AG24" s="333">
        <f>RunTime!AG24*Power!AG24</f>
        <v>9862.5818181570503</v>
      </c>
      <c r="AH24" s="333">
        <f>RunTime!AH24*Power!AH24</f>
        <v>11892.69834888172</v>
      </c>
      <c r="AI24" s="334">
        <f>RunTime!AI24*Power!AI24</f>
        <v>10698.209117389197</v>
      </c>
      <c r="AJ24" s="334">
        <f>RunTime!AJ24*Power!AJ24</f>
        <v>10518.544583229224</v>
      </c>
      <c r="AK24" s="334">
        <f>RunTime!AK24*Power!AK24</f>
        <v>9855.1365925284517</v>
      </c>
      <c r="AL24" s="334">
        <f>RunTime!AL24*Power!AL24</f>
        <v>9916.3897327545437</v>
      </c>
      <c r="AM24" s="334">
        <f>RunTime!AM24*Power!AM24</f>
        <v>12295.907755217335</v>
      </c>
      <c r="AN24" s="334">
        <f>RunTime!AN24*Power!AN24</f>
        <v>10241.166724941153</v>
      </c>
      <c r="AO24" s="334">
        <f>RunTime!AO24*Power!AO24</f>
        <v>10053.565652511925</v>
      </c>
      <c r="AP24" s="334">
        <f>RunTime!AP24*Power!AP24</f>
        <v>9703.0482026244608</v>
      </c>
      <c r="AQ24" s="334">
        <f>RunTime!AQ24*Power!AQ24</f>
        <v>12417.684390651681</v>
      </c>
      <c r="AR24" s="334">
        <f>RunTime!AR24*Power!AR24</f>
        <v>9752.6762115736528</v>
      </c>
      <c r="AS24" s="334">
        <f>RunTime!AS24*Power!AS24</f>
        <v>9740.753416727317</v>
      </c>
      <c r="AT24" s="334">
        <f>RunTime!AT24*Power!AT24</f>
        <v>10306.817933643653</v>
      </c>
      <c r="AU24" s="334">
        <f>RunTime!AU24*Power!AU24</f>
        <v>10075.643667819308</v>
      </c>
      <c r="AV24" s="370"/>
      <c r="AW24" s="369">
        <f>RunTime!AW24*Power!AW24</f>
        <v>33258.698862648867</v>
      </c>
    </row>
    <row r="25" spans="1:49">
      <c r="A25" s="280" t="s">
        <v>43</v>
      </c>
      <c r="B25" s="14" t="s">
        <v>86</v>
      </c>
      <c r="C25" s="327">
        <f>RunTime!C25*Power!C25</f>
        <v>546185.03504099906</v>
      </c>
      <c r="D25" s="327">
        <f>RunTime!D25*Power!D25</f>
        <v>536218.88848207262</v>
      </c>
      <c r="E25" s="328">
        <f>RunTime!E25*Power!E25</f>
        <v>90123.023637281556</v>
      </c>
      <c r="F25" s="329">
        <f>RunTime!F25*Power!F25</f>
        <v>177035.46439455493</v>
      </c>
      <c r="G25" s="330">
        <f>RunTime!G25*Power!G25</f>
        <v>48673.024722232964</v>
      </c>
      <c r="H25" s="330">
        <f>RunTime!H25*Power!H25</f>
        <v>34912.086614895619</v>
      </c>
      <c r="I25" s="330">
        <f>RunTime!I25*Power!I25</f>
        <v>30126.57972275159</v>
      </c>
      <c r="J25" s="330">
        <f>RunTime!J25*Power!J25</f>
        <v>22201.47974738463</v>
      </c>
      <c r="K25" s="330">
        <f>RunTime!K25*Power!K25</f>
        <v>44849.188685324654</v>
      </c>
      <c r="L25" s="330">
        <f>RunTime!L25*Power!L25</f>
        <v>32090.965788095607</v>
      </c>
      <c r="M25" s="330">
        <f>RunTime!M25*Power!M25</f>
        <v>41092.737377199315</v>
      </c>
      <c r="N25" s="330">
        <f>RunTime!N25*Power!N25</f>
        <v>31752.491400459174</v>
      </c>
      <c r="O25" s="330">
        <f>RunTime!O25*Power!O25</f>
        <v>26649.514717626302</v>
      </c>
      <c r="P25" s="330">
        <f>RunTime!P25*Power!P25</f>
        <v>20789.881498864113</v>
      </c>
      <c r="Q25" s="330">
        <f>RunTime!Q25*Power!Q25</f>
        <v>41213.401608599997</v>
      </c>
      <c r="R25" s="330">
        <f>RunTime!R25*Power!R25</f>
        <v>33349.17392007359</v>
      </c>
      <c r="S25" s="330">
        <f>RunTime!S25*Power!S25</f>
        <v>29730.902630129458</v>
      </c>
      <c r="T25" s="330">
        <f>RunTime!T25*Power!T25</f>
        <v>20880.397341391101</v>
      </c>
      <c r="U25" s="330">
        <f>RunTime!U25*Power!U25</f>
        <v>40072.446383563722</v>
      </c>
      <c r="V25" s="330">
        <f>RunTime!V25*Power!V25</f>
        <v>27903.749557478932</v>
      </c>
      <c r="W25" s="330">
        <f>RunTime!W25*Power!W25</f>
        <v>24903.859420415625</v>
      </c>
      <c r="X25" s="330">
        <f>RunTime!X25*Power!X25</f>
        <v>19813.140025968773</v>
      </c>
      <c r="Y25" s="330">
        <f>RunTime!Y25*Power!Y25</f>
        <v>51266.246711095853</v>
      </c>
      <c r="Z25" s="330">
        <f>RunTime!Z25*Power!Z25</f>
        <v>34386.452550071823</v>
      </c>
      <c r="AA25" s="331">
        <f>RunTime!AA25*Power!AA25</f>
        <v>18889.517950214606</v>
      </c>
      <c r="AB25" s="331">
        <f>RunTime!AB25*Power!AB25</f>
        <v>31851.754994533771</v>
      </c>
      <c r="AC25" s="332">
        <f>RunTime!AC25*Power!AC25</f>
        <v>71446.064255830614</v>
      </c>
      <c r="AD25" s="332">
        <f>RunTime!AD25*Power!AD25</f>
        <v>53789.632322157944</v>
      </c>
      <c r="AE25" s="332">
        <f>RunTime!AE25*Power!AE25</f>
        <v>34552.711068661214</v>
      </c>
      <c r="AF25" s="333">
        <f>RunTime!AF25*Power!AF25</f>
        <v>36405.912730237687</v>
      </c>
      <c r="AG25" s="333">
        <f>RunTime!AG25*Power!AG25</f>
        <v>33940.990324863065</v>
      </c>
      <c r="AH25" s="333">
        <f>RunTime!AH25*Power!AH25</f>
        <v>58381.710575656725</v>
      </c>
      <c r="AI25" s="334">
        <f>RunTime!AI25*Power!AI25</f>
        <v>35397.312145121927</v>
      </c>
      <c r="AJ25" s="334">
        <f>RunTime!AJ25*Power!AJ25</f>
        <v>33870.431062035408</v>
      </c>
      <c r="AK25" s="334">
        <f>RunTime!AK25*Power!AK25</f>
        <v>29864.8672247947</v>
      </c>
      <c r="AL25" s="334">
        <f>RunTime!AL25*Power!AL25</f>
        <v>29085.517169071423</v>
      </c>
      <c r="AM25" s="334">
        <f>RunTime!AM25*Power!AM25</f>
        <v>35772.519311483222</v>
      </c>
      <c r="AN25" s="334">
        <f>RunTime!AN25*Power!AN25</f>
        <v>35687.123148608647</v>
      </c>
      <c r="AO25" s="334">
        <f>RunTime!AO25*Power!AO25</f>
        <v>34180.109005988976</v>
      </c>
      <c r="AP25" s="334">
        <f>RunTime!AP25*Power!AP25</f>
        <v>30381.04741155732</v>
      </c>
      <c r="AQ25" s="334">
        <f>RunTime!AQ25*Power!AQ25</f>
        <v>37052.252435113565</v>
      </c>
      <c r="AR25" s="334">
        <f>RunTime!AR25*Power!AR25</f>
        <v>32740.924131619198</v>
      </c>
      <c r="AS25" s="334">
        <f>RunTime!AS25*Power!AS25</f>
        <v>32366.57920565546</v>
      </c>
      <c r="AT25" s="334">
        <f>RunTime!AT25*Power!AT25</f>
        <v>59773.107036810325</v>
      </c>
      <c r="AU25" s="334">
        <f>RunTime!AU25*Power!AU25</f>
        <v>55001.037955972562</v>
      </c>
      <c r="AV25" s="370"/>
      <c r="AW25" s="369">
        <f>RunTime!AW25*Power!AW25</f>
        <v>153978.50184138885</v>
      </c>
    </row>
    <row r="26" spans="1:49">
      <c r="A26" s="280" t="s">
        <v>44</v>
      </c>
      <c r="B26" s="14" t="s">
        <v>86</v>
      </c>
      <c r="C26" s="327">
        <f>RunTime!C26*Power!C26</f>
        <v>151328.61596644248</v>
      </c>
      <c r="D26" s="327">
        <f>RunTime!D26*Power!D26</f>
        <v>142195.56713007711</v>
      </c>
      <c r="E26" s="328">
        <f>RunTime!E26*Power!E26</f>
        <v>43000.623175259476</v>
      </c>
      <c r="F26" s="329">
        <f>RunTime!F26*Power!F26</f>
        <v>89573.707669374926</v>
      </c>
      <c r="G26" s="330">
        <f>RunTime!G26*Power!G26</f>
        <v>38772.208668981664</v>
      </c>
      <c r="H26" s="330">
        <f>RunTime!H26*Power!H26</f>
        <v>32033.321998044063</v>
      </c>
      <c r="I26" s="330">
        <f>RunTime!I26*Power!I26</f>
        <v>30264.053353509589</v>
      </c>
      <c r="J26" s="330">
        <f>RunTime!J26*Power!J26</f>
        <v>24538.942027231344</v>
      </c>
      <c r="K26" s="330">
        <f>RunTime!K26*Power!K26</f>
        <v>37456.202325272279</v>
      </c>
      <c r="L26" s="330">
        <f>RunTime!L26*Power!L26</f>
        <v>30710.16969486669</v>
      </c>
      <c r="M26" s="330">
        <f>RunTime!M26*Power!M26</f>
        <v>33145.033527061045</v>
      </c>
      <c r="N26" s="330">
        <f>RunTime!N26*Power!N26</f>
        <v>28788.350985898131</v>
      </c>
      <c r="O26" s="330">
        <f>RunTime!O26*Power!O26</f>
        <v>24606.044439439611</v>
      </c>
      <c r="P26" s="330">
        <f>RunTime!P26*Power!P26</f>
        <v>18174.336606517089</v>
      </c>
      <c r="Q26" s="330">
        <f>RunTime!Q26*Power!Q26</f>
        <v>33963.938481846882</v>
      </c>
      <c r="R26" s="330">
        <f>RunTime!R26*Power!R26</f>
        <v>27826.036820764162</v>
      </c>
      <c r="S26" s="330">
        <f>RunTime!S26*Power!S26</f>
        <v>26320.354969303069</v>
      </c>
      <c r="T26" s="330">
        <f>RunTime!T26*Power!T26</f>
        <v>18195.628449346576</v>
      </c>
      <c r="U26" s="330">
        <f>RunTime!U26*Power!U26</f>
        <v>33017.34432116829</v>
      </c>
      <c r="V26" s="330">
        <f>RunTime!V26*Power!V26</f>
        <v>25010.805626036734</v>
      </c>
      <c r="W26" s="330">
        <f>RunTime!W26*Power!W26</f>
        <v>22469.554735580077</v>
      </c>
      <c r="X26" s="330">
        <f>RunTime!X26*Power!X26</f>
        <v>17853.328495073343</v>
      </c>
      <c r="Y26" s="330">
        <f>RunTime!Y26*Power!Y26</f>
        <v>30531.596637436451</v>
      </c>
      <c r="Z26" s="330">
        <f>RunTime!Z26*Power!Z26</f>
        <v>21630.876361541319</v>
      </c>
      <c r="AA26" s="331">
        <f>RunTime!AA26*Power!AA26</f>
        <v>13262.00502859824</v>
      </c>
      <c r="AB26" s="331">
        <f>RunTime!AB26*Power!AB26</f>
        <v>13036.752646633691</v>
      </c>
      <c r="AC26" s="332">
        <f>RunTime!AC26*Power!AC26</f>
        <v>27523.093270192872</v>
      </c>
      <c r="AD26" s="332">
        <f>RunTime!AD26*Power!AD26</f>
        <v>23185.021201588985</v>
      </c>
      <c r="AE26" s="332">
        <f>RunTime!AE26*Power!AE26</f>
        <v>19903.888027599052</v>
      </c>
      <c r="AF26" s="333">
        <f>RunTime!AF26*Power!AF26</f>
        <v>22533.381462542155</v>
      </c>
      <c r="AG26" s="333">
        <f>RunTime!AG26*Power!AG26</f>
        <v>20801.088586672864</v>
      </c>
      <c r="AH26" s="333">
        <f>RunTime!AH26*Power!AH26</f>
        <v>21437.440063668968</v>
      </c>
      <c r="AI26" s="334">
        <f>RunTime!AI26*Power!AI26</f>
        <v>24366.632632322027</v>
      </c>
      <c r="AJ26" s="334">
        <f>RunTime!AJ26*Power!AJ26</f>
        <v>21210.805125839379</v>
      </c>
      <c r="AK26" s="334">
        <f>RunTime!AK26*Power!AK26</f>
        <v>21345.316247271989</v>
      </c>
      <c r="AL26" s="334">
        <f>RunTime!AL26*Power!AL26</f>
        <v>20674.16947312935</v>
      </c>
      <c r="AM26" s="334">
        <f>RunTime!AM26*Power!AM26</f>
        <v>25139.571251054382</v>
      </c>
      <c r="AN26" s="334">
        <f>RunTime!AN26*Power!AN26</f>
        <v>22704.766630124886</v>
      </c>
      <c r="AO26" s="334">
        <f>RunTime!AO26*Power!AO26</f>
        <v>22617.096874141953</v>
      </c>
      <c r="AP26" s="334">
        <f>RunTime!AP26*Power!AP26</f>
        <v>21160.310571323706</v>
      </c>
      <c r="AQ26" s="334">
        <f>RunTime!AQ26*Power!AQ26</f>
        <v>26157.74217484548</v>
      </c>
      <c r="AR26" s="334">
        <f>RunTime!AR26*Power!AR26</f>
        <v>20662.007457406304</v>
      </c>
      <c r="AS26" s="334">
        <f>RunTime!AS26*Power!AS26</f>
        <v>20877.050350065751</v>
      </c>
      <c r="AT26" s="334">
        <f>RunTime!AT26*Power!AT26</f>
        <v>19594.183964752505</v>
      </c>
      <c r="AU26" s="334">
        <f>RunTime!AU26*Power!AU26</f>
        <v>18932.635566115401</v>
      </c>
      <c r="AV26" s="370"/>
      <c r="AW26" s="369">
        <f>RunTime!AW26*Power!AW26</f>
        <v>70793.138985278711</v>
      </c>
    </row>
    <row r="27" spans="1:49">
      <c r="A27" s="280" t="s">
        <v>12</v>
      </c>
      <c r="B27" s="14" t="s">
        <v>86</v>
      </c>
      <c r="C27" s="327">
        <f>RunTime!C27*Power!C27</f>
        <v>127675.89459050924</v>
      </c>
      <c r="D27" s="327">
        <f>RunTime!D27*Power!D27</f>
        <v>110504.46230206943</v>
      </c>
      <c r="E27" s="328">
        <f>RunTime!E27*Power!E27</f>
        <v>52716.451059726045</v>
      </c>
      <c r="F27" s="329">
        <f>RunTime!F27*Power!F27</f>
        <v>82693.351732234383</v>
      </c>
      <c r="G27" s="330">
        <f>RunTime!G27*Power!G27</f>
        <v>44316.235653515243</v>
      </c>
      <c r="H27" s="330">
        <f>RunTime!H27*Power!H27</f>
        <v>30867.823134747254</v>
      </c>
      <c r="I27" s="330">
        <f>RunTime!I27*Power!I27</f>
        <v>28193.672664633203</v>
      </c>
      <c r="J27" s="330">
        <f>RunTime!J27*Power!J27</f>
        <v>22818.963258071806</v>
      </c>
      <c r="K27" s="330">
        <f>RunTime!K27*Power!K27</f>
        <v>44115.090913839711</v>
      </c>
      <c r="L27" s="330">
        <f>RunTime!L27*Power!L27</f>
        <v>30687.102858778813</v>
      </c>
      <c r="M27" s="330">
        <f>RunTime!M27*Power!M27</f>
        <v>38674.087544505768</v>
      </c>
      <c r="N27" s="330">
        <f>RunTime!N27*Power!N27</f>
        <v>29158.855399454664</v>
      </c>
      <c r="O27" s="330">
        <f>RunTime!O27*Power!O27</f>
        <v>25716.759344341579</v>
      </c>
      <c r="P27" s="330">
        <f>RunTime!P27*Power!P27</f>
        <v>21398.040386777589</v>
      </c>
      <c r="Q27" s="330">
        <f>RunTime!Q27*Power!Q27</f>
        <v>38122.792601639063</v>
      </c>
      <c r="R27" s="330">
        <f>RunTime!R27*Power!R27</f>
        <v>31333.436770185563</v>
      </c>
      <c r="S27" s="330">
        <f>RunTime!S27*Power!S27</f>
        <v>29426.106715305916</v>
      </c>
      <c r="T27" s="330">
        <f>RunTime!T27*Power!T27</f>
        <v>21011.17272058866</v>
      </c>
      <c r="U27" s="330">
        <f>RunTime!U27*Power!U27</f>
        <v>37601.054616639929</v>
      </c>
      <c r="V27" s="330">
        <f>RunTime!V27*Power!V27</f>
        <v>28466.350022276474</v>
      </c>
      <c r="W27" s="330">
        <f>RunTime!W27*Power!W27</f>
        <v>25538.843143039056</v>
      </c>
      <c r="X27" s="330">
        <f>RunTime!X27*Power!X27</f>
        <v>20554.798039357673</v>
      </c>
      <c r="Y27" s="330">
        <f>RunTime!Y27*Power!Y27</f>
        <v>37696.074451066168</v>
      </c>
      <c r="Z27" s="330">
        <f>RunTime!Z27*Power!Z27</f>
        <v>28162.513031661063</v>
      </c>
      <c r="AA27" s="331">
        <f>RunTime!AA27*Power!AA27</f>
        <v>14646.397724697477</v>
      </c>
      <c r="AB27" s="331">
        <f>RunTime!AB27*Power!AB27</f>
        <v>14822.272375195525</v>
      </c>
      <c r="AC27" s="332">
        <f>RunTime!AC27*Power!AC27</f>
        <v>31499.706470074714</v>
      </c>
      <c r="AD27" s="332">
        <f>RunTime!AD27*Power!AD27</f>
        <v>28573.054918270238</v>
      </c>
      <c r="AE27" s="332">
        <f>RunTime!AE27*Power!AE27</f>
        <v>19010.897937551028</v>
      </c>
      <c r="AF27" s="333">
        <f>RunTime!AF27*Power!AF27</f>
        <v>25509.627942048362</v>
      </c>
      <c r="AG27" s="333">
        <f>RunTime!AG27*Power!AG27</f>
        <v>24177.214674669904</v>
      </c>
      <c r="AH27" s="333">
        <f>RunTime!AH27*Power!AH27</f>
        <v>24716.9787668799</v>
      </c>
      <c r="AI27" s="334">
        <f>RunTime!AI27*Power!AI27</f>
        <v>26168.540018775671</v>
      </c>
      <c r="AJ27" s="334">
        <f>RunTime!AJ27*Power!AJ27</f>
        <v>25606.078428218192</v>
      </c>
      <c r="AK27" s="334">
        <f>RunTime!AK27*Power!AK27</f>
        <v>24231.532608328042</v>
      </c>
      <c r="AL27" s="334">
        <f>RunTime!AL27*Power!AL27</f>
        <v>24703.708093724486</v>
      </c>
      <c r="AM27" s="334">
        <f>RunTime!AM27*Power!AM27</f>
        <v>33292.499312154294</v>
      </c>
      <c r="AN27" s="334">
        <f>RunTime!AN27*Power!AN27</f>
        <v>25845.304671322545</v>
      </c>
      <c r="AO27" s="334">
        <f>RunTime!AO27*Power!AO27</f>
        <v>25627.937955492765</v>
      </c>
      <c r="AP27" s="334">
        <f>RunTime!AP27*Power!AP27</f>
        <v>24760.647750992248</v>
      </c>
      <c r="AQ27" s="334">
        <f>RunTime!AQ27*Power!AQ27</f>
        <v>34090.19889469292</v>
      </c>
      <c r="AR27" s="334">
        <f>RunTime!AR27*Power!AR27</f>
        <v>24285.229734422373</v>
      </c>
      <c r="AS27" s="334">
        <f>RunTime!AS27*Power!AS27</f>
        <v>24556.169841792696</v>
      </c>
      <c r="AT27" s="334">
        <f>RunTime!AT27*Power!AT27</f>
        <v>24322.312174080169</v>
      </c>
      <c r="AU27" s="334">
        <f>RunTime!AU27*Power!AU27</f>
        <v>24705.99282928665</v>
      </c>
      <c r="AV27" s="370"/>
      <c r="AW27" s="369">
        <f>RunTime!AW27*Power!AW27</f>
        <v>76357.559621241089</v>
      </c>
    </row>
    <row r="28" spans="1:49">
      <c r="A28" s="280" t="s">
        <v>14</v>
      </c>
      <c r="B28" s="14" t="s">
        <v>86</v>
      </c>
      <c r="C28" s="327">
        <f>RunTime!C28*Power!C28</f>
        <v>140025.80093167059</v>
      </c>
      <c r="D28" s="327">
        <f>RunTime!D28*Power!D28</f>
        <v>107494.54776469666</v>
      </c>
      <c r="E28" s="328">
        <f>RunTime!E28*Power!E28</f>
        <v>34135.535249571381</v>
      </c>
      <c r="F28" s="329">
        <f>RunTime!F28*Power!F28</f>
        <v>66819.536383175335</v>
      </c>
      <c r="G28" s="330">
        <f>RunTime!G28*Power!G28</f>
        <v>24703.653948391518</v>
      </c>
      <c r="H28" s="330">
        <f>RunTime!H28*Power!H28</f>
        <v>19364.630798007202</v>
      </c>
      <c r="I28" s="330">
        <f>RunTime!I28*Power!I28</f>
        <v>20498.677295851256</v>
      </c>
      <c r="J28" s="330">
        <f>RunTime!J28*Power!J28</f>
        <v>17052.248460442468</v>
      </c>
      <c r="K28" s="330">
        <f>RunTime!K28*Power!K28</f>
        <v>23932.126351940045</v>
      </c>
      <c r="L28" s="330">
        <f>RunTime!L28*Power!L28</f>
        <v>16985.723239946645</v>
      </c>
      <c r="M28" s="330">
        <f>RunTime!M28*Power!M28</f>
        <v>24858.202728831733</v>
      </c>
      <c r="N28" s="330">
        <f>RunTime!N28*Power!N28</f>
        <v>23095.547696393791</v>
      </c>
      <c r="O28" s="330">
        <f>RunTime!O28*Power!O28</f>
        <v>20739.295619540517</v>
      </c>
      <c r="P28" s="330">
        <f>RunTime!P28*Power!P28</f>
        <v>14862.113283707613</v>
      </c>
      <c r="Q28" s="330">
        <f>RunTime!Q28*Power!Q28</f>
        <v>23012.397333867724</v>
      </c>
      <c r="R28" s="330">
        <f>RunTime!R28*Power!R28</f>
        <v>19302.939156800523</v>
      </c>
      <c r="S28" s="330">
        <f>RunTime!S28*Power!S28</f>
        <v>17623.217077808378</v>
      </c>
      <c r="T28" s="330">
        <f>RunTime!T28*Power!T28</f>
        <v>12297.654395585465</v>
      </c>
      <c r="U28" s="330">
        <f>RunTime!U28*Power!U28</f>
        <v>22446.107119788514</v>
      </c>
      <c r="V28" s="330">
        <f>RunTime!V28*Power!V28</f>
        <v>15871.970350557713</v>
      </c>
      <c r="W28" s="330">
        <f>RunTime!W28*Power!W28</f>
        <v>14405.920620984441</v>
      </c>
      <c r="X28" s="330">
        <f>RunTime!X28*Power!X28</f>
        <v>12582.222337403078</v>
      </c>
      <c r="Y28" s="330">
        <f>RunTime!Y28*Power!Y28</f>
        <v>23634.181039492596</v>
      </c>
      <c r="Z28" s="330">
        <f>RunTime!Z28*Power!Z28</f>
        <v>18479.899341903572</v>
      </c>
      <c r="AA28" s="331">
        <f>RunTime!AA28*Power!AA28</f>
        <v>9969.3345153413065</v>
      </c>
      <c r="AB28" s="331">
        <f>RunTime!AB28*Power!AB28</f>
        <v>9941.6723626169041</v>
      </c>
      <c r="AC28" s="332">
        <f>RunTime!AC28*Power!AC28</f>
        <v>19130.782244195212</v>
      </c>
      <c r="AD28" s="332">
        <f>RunTime!AD28*Power!AD28</f>
        <v>17692.704009232682</v>
      </c>
      <c r="AE28" s="332">
        <f>RunTime!AE28*Power!AE28</f>
        <v>13879.493401868676</v>
      </c>
      <c r="AF28" s="333">
        <f>RunTime!AF28*Power!AF28</f>
        <v>17025.391932766292</v>
      </c>
      <c r="AG28" s="333">
        <f>RunTime!AG28*Power!AG28</f>
        <v>15382.327995619593</v>
      </c>
      <c r="AH28" s="333">
        <f>RunTime!AH28*Power!AH28</f>
        <v>16808.267193287607</v>
      </c>
      <c r="AI28" s="334">
        <f>RunTime!AI28*Power!AI28</f>
        <v>18114.551692434943</v>
      </c>
      <c r="AJ28" s="334">
        <f>RunTime!AJ28*Power!AJ28</f>
        <v>16814.427018016471</v>
      </c>
      <c r="AK28" s="334">
        <f>RunTime!AK28*Power!AK28</f>
        <v>15077.414180801414</v>
      </c>
      <c r="AL28" s="334">
        <f>RunTime!AL28*Power!AL28</f>
        <v>13654.273089559212</v>
      </c>
      <c r="AM28" s="334">
        <f>RunTime!AM28*Power!AM28</f>
        <v>17075.738367132606</v>
      </c>
      <c r="AN28" s="334">
        <f>RunTime!AN28*Power!AN28</f>
        <v>17610.43394934067</v>
      </c>
      <c r="AO28" s="334">
        <f>RunTime!AO28*Power!AO28</f>
        <v>16628.918742011749</v>
      </c>
      <c r="AP28" s="334">
        <f>RunTime!AP28*Power!AP28</f>
        <v>14035.397296832345</v>
      </c>
      <c r="AQ28" s="334">
        <f>RunTime!AQ28*Power!AQ28</f>
        <v>18121.009703353338</v>
      </c>
      <c r="AR28" s="334">
        <f>RunTime!AR28*Power!AR28</f>
        <v>15220.771671669549</v>
      </c>
      <c r="AS28" s="334">
        <f>RunTime!AS28*Power!AS28</f>
        <v>15483.50783295612</v>
      </c>
      <c r="AT28" s="334">
        <f>RunTime!AT28*Power!AT28</f>
        <v>24429.389786582353</v>
      </c>
      <c r="AU28" s="334">
        <f>RunTime!AU28*Power!AU28</f>
        <v>14632.559066586031</v>
      </c>
      <c r="AV28" s="370"/>
      <c r="AW28" s="369">
        <f>RunTime!AW28*Power!AW28</f>
        <v>59044.01817456336</v>
      </c>
    </row>
    <row r="29" spans="1:49">
      <c r="A29" s="280" t="s">
        <v>15</v>
      </c>
      <c r="B29" s="14" t="s">
        <v>350</v>
      </c>
      <c r="C29" s="327">
        <f>RunTime!C29*Power!C29</f>
        <v>50174944.894400001</v>
      </c>
      <c r="D29" s="327">
        <f>RunTime!D29*Power!D29</f>
        <v>49401108.705588892</v>
      </c>
      <c r="E29" s="328">
        <f>RunTime!E29*Power!E29</f>
        <v>13129669.238494733</v>
      </c>
      <c r="F29" s="329">
        <f>RunTime!F29*Power!F29</f>
        <v>26275002.716098011</v>
      </c>
      <c r="G29" s="330">
        <f>RunTime!G29*Power!G29</f>
        <v>12632579.436146533</v>
      </c>
      <c r="H29" s="330">
        <f>RunTime!H29*Power!H29</f>
        <v>9489711.8705607802</v>
      </c>
      <c r="I29" s="330">
        <f>RunTime!I29*Power!I29</f>
        <v>8177282.4769522538</v>
      </c>
      <c r="J29" s="330">
        <f>RunTime!J29*Power!J29</f>
        <v>6668231.2892757356</v>
      </c>
      <c r="K29" s="330">
        <f>RunTime!K29*Power!K29</f>
        <v>12329951.789855734</v>
      </c>
      <c r="L29" s="330">
        <f>RunTime!L29*Power!L29</f>
        <v>9182527.3833600003</v>
      </c>
      <c r="M29" s="330">
        <f>RunTime!M29*Power!M29</f>
        <v>11925135.587200001</v>
      </c>
      <c r="N29" s="330">
        <f>RunTime!N29*Power!N29</f>
        <v>9287170.4690799993</v>
      </c>
      <c r="O29" s="330">
        <f>RunTime!O29*Power!O29</f>
        <v>8026351.2369600004</v>
      </c>
      <c r="P29" s="330">
        <f>RunTime!P29*Power!P29</f>
        <v>6457595.0718918769</v>
      </c>
      <c r="Q29" s="330">
        <f>RunTime!Q29*Power!Q29</f>
        <v>11592858.91158</v>
      </c>
      <c r="R29" s="330">
        <f>RunTime!R29*Power!R29</f>
        <v>9539028.6617443971</v>
      </c>
      <c r="S29" s="330">
        <f>RunTime!S29*Power!S29</f>
        <v>9094134.0008040592</v>
      </c>
      <c r="T29" s="330">
        <f>RunTime!T29*Power!T29</f>
        <v>6517530.8291909713</v>
      </c>
      <c r="U29" s="330">
        <f>RunTime!U29*Power!U29</f>
        <v>11427994.068</v>
      </c>
      <c r="V29" s="330">
        <f>RunTime!V29*Power!V29</f>
        <v>8634732.4487200007</v>
      </c>
      <c r="W29" s="330">
        <f>RunTime!W29*Power!W29</f>
        <v>7819646.7192651751</v>
      </c>
      <c r="X29" s="330">
        <f>RunTime!X29*Power!X29</f>
        <v>6328374.314553</v>
      </c>
      <c r="Y29" s="330">
        <f>RunTime!Y29*Power!Y29</f>
        <v>11387573.56996</v>
      </c>
      <c r="Z29" s="330">
        <f>RunTime!Z29*Power!Z29</f>
        <v>8597051.3316083327</v>
      </c>
      <c r="AA29" s="331">
        <f>RunTime!AA29*Power!AA29</f>
        <v>4774987.0608977126</v>
      </c>
      <c r="AB29" s="331">
        <f>RunTime!AB29*Power!AB29</f>
        <v>4662091.7283638008</v>
      </c>
      <c r="AC29" s="332">
        <f>RunTime!AC29*Power!AC29</f>
        <v>8343297.8164680898</v>
      </c>
      <c r="AD29" s="332">
        <f>RunTime!AD29*Power!AD29</f>
        <v>7268672.1775134811</v>
      </c>
      <c r="AE29" s="332">
        <f>RunTime!AE29*Power!AE29</f>
        <v>6063928.7200410143</v>
      </c>
      <c r="AF29" s="333">
        <f>RunTime!AF29*Power!AF29</f>
        <v>7138358.7834199993</v>
      </c>
      <c r="AG29" s="333">
        <f>RunTime!AG29*Power!AG29</f>
        <v>7552148.2338899998</v>
      </c>
      <c r="AH29" s="333">
        <f>RunTime!AH29*Power!AH29</f>
        <v>7377532.3888097992</v>
      </c>
      <c r="AI29" s="334">
        <f>RunTime!AI29*Power!AI29</f>
        <v>8049561.4256005995</v>
      </c>
      <c r="AJ29" s="334">
        <f>RunTime!AJ29*Power!AJ29</f>
        <v>7834224.6564600002</v>
      </c>
      <c r="AK29" s="334">
        <f>RunTime!AK29*Power!AK29</f>
        <v>7545473.7035793811</v>
      </c>
      <c r="AL29" s="334">
        <f>RunTime!AL29*Power!AL29</f>
        <v>7628454.4810500005</v>
      </c>
      <c r="AM29" s="334">
        <f>RunTime!AM29*Power!AM29</f>
        <v>10246068.257624999</v>
      </c>
      <c r="AN29" s="334">
        <f>RunTime!AN29*Power!AN29</f>
        <v>7977100.8323150594</v>
      </c>
      <c r="AO29" s="334">
        <f>RunTime!AO29*Power!AO29</f>
        <v>7853892.9477153234</v>
      </c>
      <c r="AP29" s="334">
        <f>RunTime!AP29*Power!AP29</f>
        <v>7584702.5784050887</v>
      </c>
      <c r="AQ29" s="334">
        <f>RunTime!AQ29*Power!AQ29</f>
        <v>10227049.939679999</v>
      </c>
      <c r="AR29" s="334">
        <f>RunTime!AR29*Power!AR29</f>
        <v>7609868.0909162136</v>
      </c>
      <c r="AS29" s="334">
        <f>RunTime!AS29*Power!AS29</f>
        <v>7582304.8072799994</v>
      </c>
      <c r="AT29" s="334">
        <f>RunTime!AT29*Power!AT29</f>
        <v>7521824.3391000004</v>
      </c>
      <c r="AU29" s="334">
        <f>RunTime!AU29*Power!AU29</f>
        <v>7585648.0386769157</v>
      </c>
      <c r="AV29" s="370"/>
      <c r="AW29" s="369">
        <f>RunTime!AW29*Power!AW29</f>
        <v>23314648.971125968</v>
      </c>
    </row>
    <row r="30" spans="1:49">
      <c r="A30" s="280" t="s">
        <v>93</v>
      </c>
      <c r="B30" s="14" t="s">
        <v>350</v>
      </c>
      <c r="C30" s="327">
        <f>RunTime!C30*Power!C30</f>
        <v>82034439.701904148</v>
      </c>
      <c r="D30" s="327">
        <f>RunTime!D30*Power!D30</f>
        <v>81113740.98751834</v>
      </c>
      <c r="E30" s="328">
        <f>RunTime!E30*Power!E30</f>
        <v>17202640.236979999</v>
      </c>
      <c r="F30" s="329">
        <f>RunTime!F30*Power!F30</f>
        <v>34492335.271439999</v>
      </c>
      <c r="G30" s="330">
        <f>RunTime!G30*Power!G30</f>
        <v>17475599.481737342</v>
      </c>
      <c r="H30" s="330">
        <f>RunTime!H30*Power!H30</f>
        <v>12341533.619576542</v>
      </c>
      <c r="I30" s="330">
        <f>RunTime!I30*Power!I30</f>
        <v>10202471.66972</v>
      </c>
      <c r="J30" s="330">
        <f>RunTime!J30*Power!J30</f>
        <v>8472665.880635405</v>
      </c>
      <c r="K30" s="330">
        <f>RunTime!K30*Power!K30</f>
        <v>17318889.333142266</v>
      </c>
      <c r="L30" s="330">
        <f>RunTime!L30*Power!L30</f>
        <v>12052988.195920002</v>
      </c>
      <c r="M30" s="330">
        <f>RunTime!M30*Power!M30</f>
        <v>17313387.245670002</v>
      </c>
      <c r="N30" s="330">
        <f>RunTime!N30*Power!N30</f>
        <v>11968599.46905903</v>
      </c>
      <c r="O30" s="330">
        <f>RunTime!O30*Power!O30</f>
        <v>10187510.740750169</v>
      </c>
      <c r="P30" s="330">
        <f>RunTime!P30*Power!P30</f>
        <v>8352856.9982493566</v>
      </c>
      <c r="Q30" s="330">
        <f>RunTime!Q30*Power!Q30</f>
        <v>15290434.199679999</v>
      </c>
      <c r="R30" s="330">
        <f>RunTime!R30*Power!R30</f>
        <v>12339617.249236157</v>
      </c>
      <c r="S30" s="330">
        <f>RunTime!S30*Power!S30</f>
        <v>11671303.189960578</v>
      </c>
      <c r="T30" s="330">
        <f>RunTime!T30*Power!T30</f>
        <v>8441411.3673434388</v>
      </c>
      <c r="U30" s="330">
        <f>RunTime!U30*Power!U30</f>
        <v>15103997.338440001</v>
      </c>
      <c r="V30" s="330">
        <f>RunTime!V30*Power!V30</f>
        <v>11067299.274933418</v>
      </c>
      <c r="W30" s="330">
        <f>RunTime!W30*Power!W30</f>
        <v>9968838.0688000005</v>
      </c>
      <c r="X30" s="330">
        <f>RunTime!X30*Power!X30</f>
        <v>8040005.5388399996</v>
      </c>
      <c r="Y30" s="330">
        <f>RunTime!Y30*Power!Y30</f>
        <v>15042283.661900001</v>
      </c>
      <c r="Z30" s="330">
        <f>RunTime!Z30*Power!Z30</f>
        <v>11047673.810981473</v>
      </c>
      <c r="AA30" s="331">
        <f>RunTime!AA30*Power!AA30</f>
        <v>6563523.1366490964</v>
      </c>
      <c r="AB30" s="331">
        <f>RunTime!AB30*Power!AB30</f>
        <v>6325691.1361699998</v>
      </c>
      <c r="AC30" s="332">
        <f>RunTime!AC30*Power!AC30</f>
        <v>11143157.500980249</v>
      </c>
      <c r="AD30" s="332">
        <f>RunTime!AD30*Power!AD30</f>
        <v>9660238.0306392238</v>
      </c>
      <c r="AE30" s="332">
        <f>RunTime!AE30*Power!AE30</f>
        <v>7859495.9495175546</v>
      </c>
      <c r="AF30" s="333">
        <f>RunTime!AF30*Power!AF30</f>
        <v>9855347.4692400005</v>
      </c>
      <c r="AG30" s="333">
        <f>RunTime!AG30*Power!AG30</f>
        <v>10473116.865120001</v>
      </c>
      <c r="AH30" s="333">
        <f>RunTime!AH30*Power!AH30</f>
        <v>10289684.454500001</v>
      </c>
      <c r="AI30" s="334">
        <f>RunTime!AI30*Power!AI30</f>
        <v>11075499.490707299</v>
      </c>
      <c r="AJ30" s="334">
        <f>RunTime!AJ30*Power!AJ30</f>
        <v>10738673.101688327</v>
      </c>
      <c r="AK30" s="334">
        <f>RunTime!AK30*Power!AK30</f>
        <v>10371091.671188377</v>
      </c>
      <c r="AL30" s="334">
        <f>RunTime!AL30*Power!AL30</f>
        <v>10638178.695566585</v>
      </c>
      <c r="AM30" s="334">
        <f>RunTime!AM30*Power!AM30</f>
        <v>14439102.249235094</v>
      </c>
      <c r="AN30" s="334">
        <f>RunTime!AN30*Power!AN30</f>
        <v>10939667.684513554</v>
      </c>
      <c r="AO30" s="334">
        <f>RunTime!AO30*Power!AO30</f>
        <v>10735584.024713812</v>
      </c>
      <c r="AP30" s="334">
        <f>RunTime!AP30*Power!AP30</f>
        <v>10481389.499840001</v>
      </c>
      <c r="AQ30" s="334">
        <f>RunTime!AQ30*Power!AQ30</f>
        <v>14547052.469209999</v>
      </c>
      <c r="AR30" s="334">
        <f>RunTime!AR30*Power!AR30</f>
        <v>10334762.968198923</v>
      </c>
      <c r="AS30" s="334">
        <f>RunTime!AS30*Power!AS30</f>
        <v>10402589.943951266</v>
      </c>
      <c r="AT30" s="334">
        <f>RunTime!AT30*Power!AT30</f>
        <v>10501854.755301168</v>
      </c>
      <c r="AU30" s="334">
        <f>RunTime!AU30*Power!AU30</f>
        <v>10339286.875939999</v>
      </c>
      <c r="AV30" s="370"/>
      <c r="AW30" s="369">
        <f>RunTime!AW30*Power!AW30</f>
        <v>34060289.658609368</v>
      </c>
    </row>
    <row r="31" spans="1:49">
      <c r="A31" s="280" t="s">
        <v>94</v>
      </c>
      <c r="B31" s="14" t="s">
        <v>350</v>
      </c>
      <c r="C31" s="327">
        <f>RunTime!C31*Power!C31</f>
        <v>42697543.381862298</v>
      </c>
      <c r="D31" s="327">
        <f>RunTime!D31*Power!D31</f>
        <v>41500505.242399998</v>
      </c>
      <c r="E31" s="328">
        <f>RunTime!E31*Power!E31</f>
        <v>10827220.943151915</v>
      </c>
      <c r="F31" s="329">
        <f>RunTime!F31*Power!F31</f>
        <v>22377058.769130003</v>
      </c>
      <c r="G31" s="330">
        <f>RunTime!G31*Power!G31</f>
        <v>8307511.1097623203</v>
      </c>
      <c r="H31" s="330">
        <f>RunTime!H31*Power!H31</f>
        <v>5692435.0268352712</v>
      </c>
      <c r="I31" s="330">
        <f>RunTime!I31*Power!I31</f>
        <v>4883174.3529200004</v>
      </c>
      <c r="J31" s="330">
        <f>RunTime!J31*Power!J31</f>
        <v>3940233.2471819608</v>
      </c>
      <c r="K31" s="330">
        <f>RunTime!K31*Power!K31</f>
        <v>8060407.1392000001</v>
      </c>
      <c r="L31" s="330">
        <f>RunTime!L31*Power!L31</f>
        <v>5688736.3444345193</v>
      </c>
      <c r="M31" s="330">
        <f>RunTime!M31*Power!M31</f>
        <v>7460358.2850000001</v>
      </c>
      <c r="N31" s="330">
        <f>RunTime!N31*Power!N31</f>
        <v>5543280.5901155062</v>
      </c>
      <c r="O31" s="330">
        <f>RunTime!O31*Power!O31</f>
        <v>4689034.7411610549</v>
      </c>
      <c r="P31" s="330">
        <f>RunTime!P31*Power!P31</f>
        <v>3831319.4762836131</v>
      </c>
      <c r="Q31" s="330">
        <f>RunTime!Q31*Power!Q31</f>
        <v>7376751.4574431665</v>
      </c>
      <c r="R31" s="330">
        <f>RunTime!R31*Power!R31</f>
        <v>5898762.1037289724</v>
      </c>
      <c r="S31" s="330">
        <f>RunTime!S31*Power!S31</f>
        <v>5326357.5145349214</v>
      </c>
      <c r="T31" s="330">
        <f>RunTime!T31*Power!T31</f>
        <v>3850676.7331059999</v>
      </c>
      <c r="U31" s="330">
        <f>RunTime!U31*Power!U31</f>
        <v>7305982.7276676977</v>
      </c>
      <c r="V31" s="330">
        <f>RunTime!V31*Power!V31</f>
        <v>5165297.0922800004</v>
      </c>
      <c r="W31" s="330">
        <f>RunTime!W31*Power!W31</f>
        <v>4651320.7676999997</v>
      </c>
      <c r="X31" s="330">
        <f>RunTime!X31*Power!X31</f>
        <v>3709966.9577337257</v>
      </c>
      <c r="Y31" s="330">
        <f>RunTime!Y31*Power!Y31</f>
        <v>7228571.128849999</v>
      </c>
      <c r="Z31" s="330">
        <f>RunTime!Z31*Power!Z31</f>
        <v>5117376.2089248467</v>
      </c>
      <c r="AA31" s="331">
        <f>RunTime!AA31*Power!AA31</f>
        <v>3566035.9472400001</v>
      </c>
      <c r="AB31" s="331">
        <f>RunTime!AB31*Power!AB31</f>
        <v>3448956.5869500004</v>
      </c>
      <c r="AC31" s="332">
        <f>RunTime!AC31*Power!AC31</f>
        <v>7644496.6791390702</v>
      </c>
      <c r="AD31" s="332">
        <f>RunTime!AD31*Power!AD31</f>
        <v>6276227.18585</v>
      </c>
      <c r="AE31" s="332">
        <f>RunTime!AE31*Power!AE31</f>
        <v>4764758.5527480002</v>
      </c>
      <c r="AF31" s="333">
        <f>RunTime!AF31*Power!AF31</f>
        <v>5101410.693120745</v>
      </c>
      <c r="AG31" s="333">
        <f>RunTime!AG31*Power!AG31</f>
        <v>5447105.6223227335</v>
      </c>
      <c r="AH31" s="333">
        <f>RunTime!AH31*Power!AH31</f>
        <v>5361544.4792062705</v>
      </c>
      <c r="AI31" s="334">
        <f>RunTime!AI31*Power!AI31</f>
        <v>5494945.1970448252</v>
      </c>
      <c r="AJ31" s="334">
        <f>RunTime!AJ31*Power!AJ31</f>
        <v>5287020.207236982</v>
      </c>
      <c r="AK31" s="334">
        <f>RunTime!AK31*Power!AK31</f>
        <v>4898651.7082581623</v>
      </c>
      <c r="AL31" s="334">
        <f>RunTime!AL31*Power!AL31</f>
        <v>4913499.1186800003</v>
      </c>
      <c r="AM31" s="334">
        <f>RunTime!AM31*Power!AM31</f>
        <v>6264196.6553446464</v>
      </c>
      <c r="AN31" s="334">
        <f>RunTime!AN31*Power!AN31</f>
        <v>5437472.7786674928</v>
      </c>
      <c r="AO31" s="334">
        <f>RunTime!AO31*Power!AO31</f>
        <v>5296259.6401032349</v>
      </c>
      <c r="AP31" s="334">
        <f>RunTime!AP31*Power!AP31</f>
        <v>4884687.5624299999</v>
      </c>
      <c r="AQ31" s="334">
        <f>RunTime!AQ31*Power!AQ31</f>
        <v>6283313.5176595459</v>
      </c>
      <c r="AR31" s="334">
        <f>RunTime!AR31*Power!AR31</f>
        <v>5110263.117213767</v>
      </c>
      <c r="AS31" s="334">
        <f>RunTime!AS31*Power!AS31</f>
        <v>5082935.0667018909</v>
      </c>
      <c r="AT31" s="334">
        <f>RunTime!AT31*Power!AT31</f>
        <v>5078184.5602826057</v>
      </c>
      <c r="AU31" s="334">
        <f>RunTime!AU31*Power!AU31</f>
        <v>5046117.5863362374</v>
      </c>
      <c r="AV31" s="370"/>
      <c r="AW31" s="369">
        <f>RunTime!AW31*Power!AW31</f>
        <v>17771659.823413119</v>
      </c>
    </row>
    <row r="32" spans="1:49">
      <c r="A32" s="280" t="s">
        <v>95</v>
      </c>
      <c r="B32" s="14" t="s">
        <v>350</v>
      </c>
      <c r="C32" s="327">
        <f>RunTime!C32*Power!C32</f>
        <v>40418146.250627235</v>
      </c>
      <c r="D32" s="327">
        <f>RunTime!D32*Power!D32</f>
        <v>39532883.221729062</v>
      </c>
      <c r="E32" s="328">
        <f>RunTime!E32*Power!E32</f>
        <v>8115991.355378543</v>
      </c>
      <c r="F32" s="329">
        <f>RunTime!F32*Power!F32</f>
        <v>17211608.82331175</v>
      </c>
      <c r="G32" s="330">
        <f>RunTime!G32*Power!G32</f>
        <v>5643612.5911534652</v>
      </c>
      <c r="H32" s="330">
        <f>RunTime!H32*Power!H32</f>
        <v>4023035.4476822326</v>
      </c>
      <c r="I32" s="330">
        <f>RunTime!I32*Power!I32</f>
        <v>3420722.9908000003</v>
      </c>
      <c r="J32" s="330">
        <f>RunTime!J32*Power!J32</f>
        <v>2689768.0783111909</v>
      </c>
      <c r="K32" s="330">
        <f>RunTime!K32*Power!K32</f>
        <v>6304508.53632</v>
      </c>
      <c r="L32" s="330">
        <f>RunTime!L32*Power!L32</f>
        <v>3968597.4383984804</v>
      </c>
      <c r="M32" s="330">
        <f>RunTime!M32*Power!M32</f>
        <v>5058927.1004715553</v>
      </c>
      <c r="N32" s="330">
        <f>RunTime!N32*Power!N32</f>
        <v>4066241.0173799996</v>
      </c>
      <c r="O32" s="330">
        <f>RunTime!O32*Power!O32</f>
        <v>3376001.5130423992</v>
      </c>
      <c r="P32" s="330">
        <f>RunTime!P32*Power!P32</f>
        <v>2578241.1297762324</v>
      </c>
      <c r="Q32" s="330">
        <f>RunTime!Q32*Power!Q32</f>
        <v>5116000.0894225258</v>
      </c>
      <c r="R32" s="330">
        <f>RunTime!R32*Power!R32</f>
        <v>4090393.4460198293</v>
      </c>
      <c r="S32" s="330">
        <f>RunTime!S32*Power!S32</f>
        <v>3802734.0841000001</v>
      </c>
      <c r="T32" s="330">
        <f>RunTime!T32*Power!T32</f>
        <v>2606048.46324</v>
      </c>
      <c r="U32" s="330">
        <f>RunTime!U32*Power!U32</f>
        <v>5030391.4739266261</v>
      </c>
      <c r="V32" s="330">
        <f>RunTime!V32*Power!V32</f>
        <v>3478682.7757406863</v>
      </c>
      <c r="W32" s="330">
        <f>RunTime!W32*Power!W32</f>
        <v>3111888.1799700004</v>
      </c>
      <c r="X32" s="330">
        <f>RunTime!X32*Power!X32</f>
        <v>2468393.9038399998</v>
      </c>
      <c r="Y32" s="330">
        <f>RunTime!Y32*Power!Y32</f>
        <v>5002323.1669199998</v>
      </c>
      <c r="Z32" s="330">
        <f>RunTime!Z32*Power!Z32</f>
        <v>3454532.5171159096</v>
      </c>
      <c r="AA32" s="331">
        <f>RunTime!AA32*Power!AA32</f>
        <v>4022807.0555917304</v>
      </c>
      <c r="AB32" s="331">
        <f>RunTime!AB32*Power!AB32</f>
        <v>3889250.3178500002</v>
      </c>
      <c r="AC32" s="332">
        <f>RunTime!AC32*Power!AC32</f>
        <v>5482611.5713041797</v>
      </c>
      <c r="AD32" s="332">
        <f>RunTime!AD32*Power!AD32</f>
        <v>4508263.696970365</v>
      </c>
      <c r="AE32" s="332">
        <f>RunTime!AE32*Power!AE32</f>
        <v>3426027.0425</v>
      </c>
      <c r="AF32" s="333">
        <f>RunTime!AF32*Power!AF32</f>
        <v>6558989.6974533424</v>
      </c>
      <c r="AG32" s="333">
        <f>RunTime!AG32*Power!AG32</f>
        <v>6987055.3877779525</v>
      </c>
      <c r="AH32" s="333">
        <f>RunTime!AH32*Power!AH32</f>
        <v>7164748.3166994518</v>
      </c>
      <c r="AI32" s="334">
        <f>RunTime!AI32*Power!AI32</f>
        <v>4152014.9141099998</v>
      </c>
      <c r="AJ32" s="334">
        <f>RunTime!AJ32*Power!AJ32</f>
        <v>4063121.25398</v>
      </c>
      <c r="AK32" s="334">
        <f>RunTime!AK32*Power!AK32</f>
        <v>3654578.02141</v>
      </c>
      <c r="AL32" s="334">
        <f>RunTime!AL32*Power!AL32</f>
        <v>3568822.7425639387</v>
      </c>
      <c r="AM32" s="334">
        <f>RunTime!AM32*Power!AM32</f>
        <v>4465722.9900046419</v>
      </c>
      <c r="AN32" s="334">
        <f>RunTime!AN32*Power!AN32</f>
        <v>4185225.7614169968</v>
      </c>
      <c r="AO32" s="334">
        <f>RunTime!AO32*Power!AO32</f>
        <v>4074063.6988127138</v>
      </c>
      <c r="AP32" s="334">
        <f>RunTime!AP32*Power!AP32</f>
        <v>3597309.1680800002</v>
      </c>
      <c r="AQ32" s="334">
        <f>RunTime!AQ32*Power!AQ32</f>
        <v>4526582.6150820004</v>
      </c>
      <c r="AR32" s="334">
        <f>RunTime!AR32*Power!AR32</f>
        <v>3937287.0530000003</v>
      </c>
      <c r="AS32" s="334">
        <f>RunTime!AS32*Power!AS32</f>
        <v>3837776.7990923109</v>
      </c>
      <c r="AT32" s="334">
        <f>RunTime!AT32*Power!AT32</f>
        <v>3864779.5767717268</v>
      </c>
      <c r="AU32" s="334">
        <f>RunTime!AU32*Power!AU32</f>
        <v>3897391.7406225349</v>
      </c>
      <c r="AV32" s="370"/>
      <c r="AW32" s="369">
        <f>RunTime!AW32*Power!AW32</f>
        <v>19124142.444572411</v>
      </c>
    </row>
    <row r="33" spans="1:49">
      <c r="A33" s="280" t="s">
        <v>226</v>
      </c>
      <c r="B33" s="14" t="s">
        <v>350</v>
      </c>
      <c r="C33" s="327">
        <f>RunTime!C33*Power!C33</f>
        <v>55829555.609100007</v>
      </c>
      <c r="D33" s="327">
        <f>RunTime!D33*Power!D33</f>
        <v>55074774.034000002</v>
      </c>
      <c r="E33" s="328">
        <f>RunTime!E33*Power!E33</f>
        <v>14733633.772880001</v>
      </c>
      <c r="F33" s="329">
        <f>RunTime!F33*Power!F33</f>
        <v>29844519.413759999</v>
      </c>
      <c r="G33" s="330">
        <f>RunTime!G33*Power!G33</f>
        <v>13647778.669266328</v>
      </c>
      <c r="H33" s="330">
        <f>RunTime!H33*Power!H33</f>
        <v>9875513.2890385129</v>
      </c>
      <c r="I33" s="330">
        <f>RunTime!I33*Power!I33</f>
        <v>8660300.6230967678</v>
      </c>
      <c r="J33" s="330">
        <f>RunTime!J33*Power!J33</f>
        <v>7016675.2372900005</v>
      </c>
      <c r="K33" s="330">
        <f>RunTime!K33*Power!K33</f>
        <v>14413858.651249718</v>
      </c>
      <c r="L33" s="330">
        <f>RunTime!L33*Power!L33</f>
        <v>9917169.4286514595</v>
      </c>
      <c r="M33" s="330">
        <f>RunTime!M33*Power!M33</f>
        <v>12820362.046487393</v>
      </c>
      <c r="N33" s="330">
        <f>RunTime!N33*Power!N33</f>
        <v>9441606.5305697992</v>
      </c>
      <c r="O33" s="330">
        <f>RunTime!O33*Power!O33</f>
        <v>8346798.20689</v>
      </c>
      <c r="P33" s="330">
        <f>RunTime!P33*Power!P33</f>
        <v>6900463.7114909999</v>
      </c>
      <c r="Q33" s="330">
        <f>RunTime!Q33*Power!Q33</f>
        <v>12496314.586402444</v>
      </c>
      <c r="R33" s="330">
        <f>RunTime!R33*Power!R33</f>
        <v>10036927.397270821</v>
      </c>
      <c r="S33" s="330">
        <f>RunTime!S33*Power!S33</f>
        <v>9534439.5445842035</v>
      </c>
      <c r="T33" s="330">
        <f>RunTime!T33*Power!T33</f>
        <v>6920037.5136099998</v>
      </c>
      <c r="U33" s="330">
        <f>RunTime!U33*Power!U33</f>
        <v>12290290.80828</v>
      </c>
      <c r="V33" s="330">
        <f>RunTime!V33*Power!V33</f>
        <v>9051602.6133380514</v>
      </c>
      <c r="W33" s="330">
        <f>RunTime!W33*Power!W33</f>
        <v>8181213.7986590751</v>
      </c>
      <c r="X33" s="330">
        <f>RunTime!X33*Power!X33</f>
        <v>6635043.3245659312</v>
      </c>
      <c r="Y33" s="330">
        <f>RunTime!Y33*Power!Y33</f>
        <v>12290504.5419</v>
      </c>
      <c r="Z33" s="330">
        <f>RunTime!Z33*Power!Z33</f>
        <v>9056016.2818299998</v>
      </c>
      <c r="AA33" s="331">
        <f>RunTime!AA33*Power!AA33</f>
        <v>4528515.6971999994</v>
      </c>
      <c r="AB33" s="331">
        <f>RunTime!AB33*Power!AB33</f>
        <v>4390276.5082391733</v>
      </c>
      <c r="AC33" s="332">
        <f>RunTime!AC33*Power!AC33</f>
        <v>9160828.0611250009</v>
      </c>
      <c r="AD33" s="332">
        <f>RunTime!AD33*Power!AD33</f>
        <v>7948916.7577499999</v>
      </c>
      <c r="AE33" s="332">
        <f>RunTime!AE33*Power!AE33</f>
        <v>6612336.3275500005</v>
      </c>
      <c r="AF33" s="333">
        <f>RunTime!AF33*Power!AF33</f>
        <v>6770686.4437199999</v>
      </c>
      <c r="AG33" s="333">
        <f>RunTime!AG33*Power!AG33</f>
        <v>7210700.9924876243</v>
      </c>
      <c r="AH33" s="333">
        <f>RunTime!AH33*Power!AH33</f>
        <v>7087914.149045472</v>
      </c>
      <c r="AI33" s="334">
        <f>RunTime!AI33*Power!AI33</f>
        <v>8273448.1349100005</v>
      </c>
      <c r="AJ33" s="334">
        <f>RunTime!AJ33*Power!AJ33</f>
        <v>8092936.8300659684</v>
      </c>
      <c r="AK33" s="334">
        <f>RunTime!AK33*Power!AK33</f>
        <v>7839118.7784600006</v>
      </c>
      <c r="AL33" s="334">
        <f>RunTime!AL33*Power!AL33</f>
        <v>7981214.5137200002</v>
      </c>
      <c r="AM33" s="334">
        <f>RunTime!AM33*Power!AM33</f>
        <v>10861820.65935</v>
      </c>
      <c r="AN33" s="334">
        <f>RunTime!AN33*Power!AN33</f>
        <v>8234972.6832100004</v>
      </c>
      <c r="AO33" s="334">
        <f>RunTime!AO33*Power!AO33</f>
        <v>8105918.0022999998</v>
      </c>
      <c r="AP33" s="334">
        <f>RunTime!AP33*Power!AP33</f>
        <v>7919748.2012999998</v>
      </c>
      <c r="AQ33" s="334">
        <f>RunTime!AQ33*Power!AQ33</f>
        <v>10950288.97278</v>
      </c>
      <c r="AR33" s="334">
        <f>RunTime!AR33*Power!AR33</f>
        <v>7773983.5284100007</v>
      </c>
      <c r="AS33" s="334">
        <f>RunTime!AS33*Power!AS33</f>
        <v>7815461.4875100004</v>
      </c>
      <c r="AT33" s="334">
        <f>RunTime!AT33*Power!AT33</f>
        <v>7735445.4651824981</v>
      </c>
      <c r="AU33" s="334">
        <f>RunTime!AU33*Power!AU33</f>
        <v>7829797.8231300004</v>
      </c>
      <c r="AV33" s="370"/>
      <c r="AW33" s="369">
        <f>RunTime!AW33*Power!AW33</f>
        <v>23544729.177480001</v>
      </c>
    </row>
    <row r="34" spans="1:49">
      <c r="A34" s="280" t="s">
        <v>227</v>
      </c>
      <c r="B34" s="14" t="s">
        <v>350</v>
      </c>
      <c r="C34" s="327">
        <f>RunTime!C34*Power!C34</f>
        <v>76367842.191490144</v>
      </c>
      <c r="D34" s="327">
        <f>RunTime!D34*Power!D34</f>
        <v>77211180.802078888</v>
      </c>
      <c r="E34" s="328">
        <f>RunTime!E34*Power!E34</f>
        <v>13933965.806160001</v>
      </c>
      <c r="F34" s="329">
        <f>RunTime!F34*Power!F34</f>
        <v>27390236.653999999</v>
      </c>
      <c r="G34" s="330">
        <f>RunTime!G34*Power!G34</f>
        <v>7423189.2380462456</v>
      </c>
      <c r="H34" s="330">
        <f>RunTime!H34*Power!H34</f>
        <v>5652035.4234600002</v>
      </c>
      <c r="I34" s="330">
        <f>RunTime!I34*Power!I34</f>
        <v>4876857.2712599998</v>
      </c>
      <c r="J34" s="330">
        <f>RunTime!J34*Power!J34</f>
        <v>3814812.8149095443</v>
      </c>
      <c r="K34" s="330">
        <f>RunTime!K34*Power!K34</f>
        <v>7649973.1071899999</v>
      </c>
      <c r="L34" s="330">
        <f>RunTime!L34*Power!L34</f>
        <v>5452593.8496495793</v>
      </c>
      <c r="M34" s="330">
        <f>RunTime!M34*Power!M34</f>
        <v>8061764.7636743877</v>
      </c>
      <c r="N34" s="330">
        <f>RunTime!N34*Power!N34</f>
        <v>5308129.5566410441</v>
      </c>
      <c r="O34" s="330">
        <f>RunTime!O34*Power!O34</f>
        <v>4424495.1231159279</v>
      </c>
      <c r="P34" s="330">
        <f>RunTime!P34*Power!P34</f>
        <v>3711953.248071928</v>
      </c>
      <c r="Q34" s="330">
        <f>RunTime!Q34*Power!Q34</f>
        <v>6589068.8858997971</v>
      </c>
      <c r="R34" s="330">
        <f>RunTime!R34*Power!R34</f>
        <v>5517519.9892604845</v>
      </c>
      <c r="S34" s="330">
        <f>RunTime!S34*Power!S34</f>
        <v>5094057.8347179154</v>
      </c>
      <c r="T34" s="330">
        <f>RunTime!T34*Power!T34</f>
        <v>3756263.6031599999</v>
      </c>
      <c r="U34" s="330">
        <f>RunTime!U34*Power!U34</f>
        <v>6512769.0774400001</v>
      </c>
      <c r="V34" s="330">
        <f>RunTime!V34*Power!V34</f>
        <v>4893801.7304600002</v>
      </c>
      <c r="W34" s="330">
        <f>RunTime!W34*Power!W34</f>
        <v>4421531.0679350486</v>
      </c>
      <c r="X34" s="330">
        <f>RunTime!X34*Power!X34</f>
        <v>3597604.0515497779</v>
      </c>
      <c r="Y34" s="330">
        <f>RunTime!Y34*Power!Y34</f>
        <v>6491044.3529429929</v>
      </c>
      <c r="Z34" s="330">
        <f>RunTime!Z34*Power!Z34</f>
        <v>4879794.6737600006</v>
      </c>
      <c r="AA34" s="331">
        <f>RunTime!AA34*Power!AA34</f>
        <v>4243372.1956799999</v>
      </c>
      <c r="AB34" s="331">
        <f>RunTime!AB34*Power!AB34</f>
        <v>4103358.7496108925</v>
      </c>
      <c r="AC34" s="332">
        <f>RunTime!AC34*Power!AC34</f>
        <v>8556050.9868599996</v>
      </c>
      <c r="AD34" s="332">
        <f>RunTime!AD34*Power!AD34</f>
        <v>7550787.433516901</v>
      </c>
      <c r="AE34" s="332">
        <f>RunTime!AE34*Power!AE34</f>
        <v>6262462.2563270079</v>
      </c>
      <c r="AF34" s="333">
        <f>RunTime!AF34*Power!AF34</f>
        <v>6206897.63466</v>
      </c>
      <c r="AG34" s="333">
        <f>RunTime!AG34*Power!AG34</f>
        <v>6568299.1513800006</v>
      </c>
      <c r="AH34" s="333">
        <f>RunTime!AH34*Power!AH34</f>
        <v>6460273.6303904923</v>
      </c>
      <c r="AI34" s="334">
        <f>RunTime!AI34*Power!AI34</f>
        <v>4303162.0593048092</v>
      </c>
      <c r="AJ34" s="334">
        <f>RunTime!AJ34*Power!AJ34</f>
        <v>4215490.9520100001</v>
      </c>
      <c r="AK34" s="334">
        <f>RunTime!AK34*Power!AK34</f>
        <v>4112497.91451</v>
      </c>
      <c r="AL34" s="334">
        <f>RunTime!AL34*Power!AL34</f>
        <v>4225953.44484</v>
      </c>
      <c r="AM34" s="334">
        <f>RunTime!AM34*Power!AM34</f>
        <v>5790424.0062199365</v>
      </c>
      <c r="AN34" s="334">
        <f>RunTime!AN34*Power!AN34</f>
        <v>4270227.3785600001</v>
      </c>
      <c r="AO34" s="334">
        <f>RunTime!AO34*Power!AO34</f>
        <v>4219072.1367507894</v>
      </c>
      <c r="AP34" s="334">
        <f>RunTime!AP34*Power!AP34</f>
        <v>4149697.5095801707</v>
      </c>
      <c r="AQ34" s="334">
        <f>RunTime!AQ34*Power!AQ34</f>
        <v>5811398.0862063617</v>
      </c>
      <c r="AR34" s="334">
        <f>RunTime!AR34*Power!AR34</f>
        <v>4052839.850915405</v>
      </c>
      <c r="AS34" s="334">
        <f>RunTime!AS34*Power!AS34</f>
        <v>4105627.0160279484</v>
      </c>
      <c r="AT34" s="334">
        <f>RunTime!AT34*Power!AT34</f>
        <v>4025058.8032665816</v>
      </c>
      <c r="AU34" s="334">
        <f>RunTime!AU34*Power!AU34</f>
        <v>4084994.3631899999</v>
      </c>
      <c r="AV34" s="370"/>
      <c r="AW34" s="369">
        <f>RunTime!AW34*Power!AW34</f>
        <v>24289338.226882584</v>
      </c>
    </row>
    <row r="35" spans="1:49">
      <c r="A35" s="280" t="s">
        <v>228</v>
      </c>
      <c r="B35" s="14" t="s">
        <v>350</v>
      </c>
      <c r="C35" s="327">
        <f>RunTime!C35*Power!C35</f>
        <v>67528548.250603065</v>
      </c>
      <c r="D35" s="327">
        <f>RunTime!D35*Power!D35</f>
        <v>66612854.985300101</v>
      </c>
      <c r="E35" s="328">
        <f>RunTime!E35*Power!E35</f>
        <v>17008124.019690245</v>
      </c>
      <c r="F35" s="329">
        <f>RunTime!F35*Power!F35</f>
        <v>35016032.564999998</v>
      </c>
      <c r="G35" s="330">
        <f>RunTime!G35*Power!G35</f>
        <v>16216094.581800001</v>
      </c>
      <c r="H35" s="330">
        <f>RunTime!H35*Power!H35</f>
        <v>11095731.221028797</v>
      </c>
      <c r="I35" s="330">
        <f>RunTime!I35*Power!I35</f>
        <v>10569587.095003292</v>
      </c>
      <c r="J35" s="330">
        <f>RunTime!J35*Power!J35</f>
        <v>8177561.5145900007</v>
      </c>
      <c r="K35" s="330">
        <f>RunTime!K35*Power!K35</f>
        <v>17279447.031829011</v>
      </c>
      <c r="L35" s="330">
        <f>RunTime!L35*Power!L35</f>
        <v>11694399.937798796</v>
      </c>
      <c r="M35" s="330">
        <f>RunTime!M35*Power!M35</f>
        <v>14749486.595139999</v>
      </c>
      <c r="N35" s="330">
        <f>RunTime!N35*Power!N35</f>
        <v>11963695.815221725</v>
      </c>
      <c r="O35" s="330">
        <f>RunTime!O35*Power!O35</f>
        <v>10257882.744480001</v>
      </c>
      <c r="P35" s="330">
        <f>RunTime!P35*Power!P35</f>
        <v>8053816.8284440516</v>
      </c>
      <c r="Q35" s="330">
        <f>RunTime!Q35*Power!Q35</f>
        <v>14645236.814399999</v>
      </c>
      <c r="R35" s="330">
        <f>RunTime!R35*Power!R35</f>
        <v>11992304.247648232</v>
      </c>
      <c r="S35" s="330">
        <f>RunTime!S35*Power!S35</f>
        <v>11359006.268757394</v>
      </c>
      <c r="T35" s="330">
        <f>RunTime!T35*Power!T35</f>
        <v>8131776.7532494897</v>
      </c>
      <c r="U35" s="330">
        <f>RunTime!U35*Power!U35</f>
        <v>14429937.042848818</v>
      </c>
      <c r="V35" s="330">
        <f>RunTime!V35*Power!V35</f>
        <v>10684103.953954721</v>
      </c>
      <c r="W35" s="330">
        <f>RunTime!W35*Power!W35</f>
        <v>9617939.8623081911</v>
      </c>
      <c r="X35" s="330">
        <f>RunTime!X35*Power!X35</f>
        <v>7747786.8777599996</v>
      </c>
      <c r="Y35" s="330">
        <f>RunTime!Y35*Power!Y35</f>
        <v>14442155.716233214</v>
      </c>
      <c r="Z35" s="330">
        <f>RunTime!Z35*Power!Z35</f>
        <v>10646122.91598</v>
      </c>
      <c r="AA35" s="331">
        <f>RunTime!AA35*Power!AA35</f>
        <v>5453463.686388324</v>
      </c>
      <c r="AB35" s="331">
        <f>RunTime!AB35*Power!AB35</f>
        <v>5277236.5523106353</v>
      </c>
      <c r="AC35" s="332">
        <f>RunTime!AC35*Power!AC35</f>
        <v>10490025.111830002</v>
      </c>
      <c r="AD35" s="332">
        <f>RunTime!AD35*Power!AD35</f>
        <v>8954690.5068040695</v>
      </c>
      <c r="AE35" s="332">
        <f>RunTime!AE35*Power!AE35</f>
        <v>7418941.8029000005</v>
      </c>
      <c r="AF35" s="333">
        <f>RunTime!AF35*Power!AF35</f>
        <v>8213555.6494403454</v>
      </c>
      <c r="AG35" s="333">
        <f>RunTime!AG35*Power!AG35</f>
        <v>8738537.8009730279</v>
      </c>
      <c r="AH35" s="333">
        <f>RunTime!AH35*Power!AH35</f>
        <v>8557182.5369899999</v>
      </c>
      <c r="AI35" s="334">
        <f>RunTime!AI35*Power!AI35</f>
        <v>9607202.5730353389</v>
      </c>
      <c r="AJ35" s="334">
        <f>RunTime!AJ35*Power!AJ35</f>
        <v>9365084.4079635087</v>
      </c>
      <c r="AK35" s="334">
        <f>RunTime!AK35*Power!AK35</f>
        <v>8977422.2758640945</v>
      </c>
      <c r="AL35" s="334">
        <f>RunTime!AL35*Power!AL35</f>
        <v>9095034.9903365374</v>
      </c>
      <c r="AM35" s="334">
        <f>RunTime!AM35*Power!AM35</f>
        <v>12161663.570916979</v>
      </c>
      <c r="AN35" s="334">
        <f>RunTime!AN35*Power!AN35</f>
        <v>9565360.7035012338</v>
      </c>
      <c r="AO35" s="334">
        <f>RunTime!AO35*Power!AO35</f>
        <v>9415163.8045922592</v>
      </c>
      <c r="AP35" s="334">
        <f>RunTime!AP35*Power!AP35</f>
        <v>9045024.1430742536</v>
      </c>
      <c r="AQ35" s="334">
        <f>RunTime!AQ35*Power!AQ35</f>
        <v>12229484.953050001</v>
      </c>
      <c r="AR35" s="334">
        <f>RunTime!AR35*Power!AR35</f>
        <v>9056039.9043560103</v>
      </c>
      <c r="AS35" s="334">
        <f>RunTime!AS35*Power!AS35</f>
        <v>9065345.5629102904</v>
      </c>
      <c r="AT35" s="334">
        <f>RunTime!AT35*Power!AT35</f>
        <v>8989099.7595941294</v>
      </c>
      <c r="AU35" s="334">
        <f>RunTime!AU35*Power!AU35</f>
        <v>9075582.1717596035</v>
      </c>
      <c r="AV35" s="370"/>
      <c r="AW35" s="369">
        <f>RunTime!AW35*Power!AW35</f>
        <v>28326206.951091561</v>
      </c>
    </row>
    <row r="36" spans="1:49">
      <c r="A36" s="280" t="s">
        <v>4</v>
      </c>
      <c r="B36" s="14" t="s">
        <v>350</v>
      </c>
      <c r="C36" s="327">
        <f>RunTime!C36*Power!C36</f>
        <v>30835344.442680001</v>
      </c>
      <c r="D36" s="327">
        <f>RunTime!D36*Power!D36</f>
        <v>30250053.141170003</v>
      </c>
      <c r="E36" s="328">
        <f>RunTime!E36*Power!E36</f>
        <v>11673275.48013</v>
      </c>
      <c r="F36" s="329">
        <f>RunTime!F36*Power!F36</f>
        <v>24939961.58884</v>
      </c>
      <c r="G36" s="330">
        <f>RunTime!G36*Power!G36</f>
        <v>5214036.1027299995</v>
      </c>
      <c r="H36" s="330">
        <f>RunTime!H36*Power!H36</f>
        <v>3920153.1566399997</v>
      </c>
      <c r="I36" s="330">
        <f>RunTime!I36*Power!I36</f>
        <v>3596707.19735</v>
      </c>
      <c r="J36" s="330">
        <f>RunTime!J36*Power!J36</f>
        <v>2810773.0213500001</v>
      </c>
      <c r="K36" s="330">
        <f>RunTime!K36*Power!K36</f>
        <v>6316819.6105728298</v>
      </c>
      <c r="L36" s="330">
        <f>RunTime!L36*Power!L36</f>
        <v>3936492.2036000001</v>
      </c>
      <c r="M36" s="330">
        <f>RunTime!M36*Power!M36</f>
        <v>5052473.7009050585</v>
      </c>
      <c r="N36" s="330">
        <f>RunTime!N36*Power!N36</f>
        <v>4099100.0398200001</v>
      </c>
      <c r="O36" s="330">
        <f>RunTime!O36*Power!O36</f>
        <v>3446723.8435435672</v>
      </c>
      <c r="P36" s="330">
        <f>RunTime!P36*Power!P36</f>
        <v>2799393.9911323111</v>
      </c>
      <c r="Q36" s="330">
        <f>RunTime!Q36*Power!Q36</f>
        <v>5042803.4388000006</v>
      </c>
      <c r="R36" s="330">
        <f>RunTime!R36*Power!R36</f>
        <v>4094576.1133637079</v>
      </c>
      <c r="S36" s="330">
        <f>RunTime!S36*Power!S36</f>
        <v>3827233.4293136257</v>
      </c>
      <c r="T36" s="330">
        <f>RunTime!T36*Power!T36</f>
        <v>2731625.5766510926</v>
      </c>
      <c r="U36" s="330">
        <f>RunTime!U36*Power!U36</f>
        <v>4960074.8297800003</v>
      </c>
      <c r="V36" s="330">
        <f>RunTime!V36*Power!V36</f>
        <v>3651265.2579000001</v>
      </c>
      <c r="W36" s="330">
        <f>RunTime!W36*Power!W36</f>
        <v>3290004.1487974548</v>
      </c>
      <c r="X36" s="330">
        <f>RunTime!X36*Power!X36</f>
        <v>2645099.7767990534</v>
      </c>
      <c r="Y36" s="330">
        <f>RunTime!Y36*Power!Y36</f>
        <v>4963381.3709196644</v>
      </c>
      <c r="Z36" s="330">
        <f>RunTime!Z36*Power!Z36</f>
        <v>3643188.4168028361</v>
      </c>
      <c r="AA36" s="331">
        <f>RunTime!AA36*Power!AA36</f>
        <v>2936664.6359999999</v>
      </c>
      <c r="AB36" s="331">
        <f>RunTime!AB36*Power!AB36</f>
        <v>2829240.6395999999</v>
      </c>
      <c r="AC36" s="332">
        <f>RunTime!AC36*Power!AC36</f>
        <v>5646648.5064000003</v>
      </c>
      <c r="AD36" s="332">
        <f>RunTime!AD36*Power!AD36</f>
        <v>4558944.0985000003</v>
      </c>
      <c r="AE36" s="332">
        <f>RunTime!AE36*Power!AE36</f>
        <v>3443120.2238850002</v>
      </c>
      <c r="AF36" s="333">
        <f>RunTime!AF36*Power!AF36</f>
        <v>4302301.3566399999</v>
      </c>
      <c r="AG36" s="333">
        <f>RunTime!AG36*Power!AG36</f>
        <v>4571655.49792</v>
      </c>
      <c r="AH36" s="333">
        <f>RunTime!AH36*Power!AH36</f>
        <v>4452523.8139199996</v>
      </c>
      <c r="AI36" s="334">
        <f>RunTime!AI36*Power!AI36</f>
        <v>3633972.87</v>
      </c>
      <c r="AJ36" s="334">
        <f>RunTime!AJ36*Power!AJ36</f>
        <v>3497232.7409721748</v>
      </c>
      <c r="AK36" s="334">
        <f>RunTime!AK36*Power!AK36</f>
        <v>3220975.4591200002</v>
      </c>
      <c r="AL36" s="334">
        <f>RunTime!AL36*Power!AL36</f>
        <v>3248262.1387999998</v>
      </c>
      <c r="AM36" s="334">
        <f>RunTime!AM36*Power!AM36</f>
        <v>4264102.5488219997</v>
      </c>
      <c r="AN36" s="334">
        <f>RunTime!AN36*Power!AN36</f>
        <v>3622209.4472922338</v>
      </c>
      <c r="AO36" s="334">
        <f>RunTime!AO36*Power!AO36</f>
        <v>3514710.3735735533</v>
      </c>
      <c r="AP36" s="334">
        <f>RunTime!AP36*Power!AP36</f>
        <v>3210370.4701542212</v>
      </c>
      <c r="AQ36" s="334">
        <f>RunTime!AQ36*Power!AQ36</f>
        <v>4282074.4965604991</v>
      </c>
      <c r="AR36" s="334">
        <f>RunTime!AR36*Power!AR36</f>
        <v>3303054.3485657917</v>
      </c>
      <c r="AS36" s="334">
        <f>RunTime!AS36*Power!AS36</f>
        <v>3264916.4483994516</v>
      </c>
      <c r="AT36" s="334">
        <f>RunTime!AT36*Power!AT36</f>
        <v>3269383.3229399999</v>
      </c>
      <c r="AU36" s="334">
        <f>RunTime!AU36*Power!AU36</f>
        <v>3292954.6800546939</v>
      </c>
      <c r="AV36" s="370"/>
      <c r="AW36" s="369">
        <f>RunTime!AW36*Power!AW36</f>
        <v>14663723.93698125</v>
      </c>
    </row>
    <row r="37" spans="1:49">
      <c r="A37" s="280" t="s">
        <v>5</v>
      </c>
      <c r="B37" s="14" t="s">
        <v>350</v>
      </c>
      <c r="C37" s="327">
        <f>RunTime!C37*Power!C37</f>
        <v>74481624.876671597</v>
      </c>
      <c r="D37" s="327">
        <f>RunTime!D37*Power!D37</f>
        <v>73944777.675227463</v>
      </c>
      <c r="E37" s="328">
        <f>RunTime!E37*Power!E37</f>
        <v>18787908.268910617</v>
      </c>
      <c r="F37" s="329">
        <f>RunTime!F37*Power!F37</f>
        <v>38414081.995789997</v>
      </c>
      <c r="G37" s="330">
        <f>RunTime!G37*Power!G37</f>
        <v>17639346.571887288</v>
      </c>
      <c r="H37" s="330">
        <f>RunTime!H37*Power!H37</f>
        <v>13667881.15636</v>
      </c>
      <c r="I37" s="330">
        <f>RunTime!I37*Power!I37</f>
        <v>12088862.458301434</v>
      </c>
      <c r="J37" s="330">
        <f>RunTime!J37*Power!J37</f>
        <v>9574738.6972310524</v>
      </c>
      <c r="K37" s="330">
        <f>RunTime!K37*Power!K37</f>
        <v>20622319.015379094</v>
      </c>
      <c r="L37" s="330">
        <f>RunTime!L37*Power!L37</f>
        <v>13505357.967294173</v>
      </c>
      <c r="M37" s="330">
        <f>RunTime!M37*Power!M37</f>
        <v>16917215.964800652</v>
      </c>
      <c r="N37" s="330">
        <f>RunTime!N37*Power!N37</f>
        <v>13038671.666456636</v>
      </c>
      <c r="O37" s="330">
        <f>RunTime!O37*Power!O37</f>
        <v>11255280.395785136</v>
      </c>
      <c r="P37" s="330">
        <f>RunTime!P37*Power!P37</f>
        <v>9480720.4693056494</v>
      </c>
      <c r="Q37" s="330">
        <f>RunTime!Q37*Power!Q37</f>
        <v>16943791.726023071</v>
      </c>
      <c r="R37" s="330">
        <f>RunTime!R37*Power!R37</f>
        <v>13968059.76597142</v>
      </c>
      <c r="S37" s="330">
        <f>RunTime!S37*Power!S37</f>
        <v>13095013.109149998</v>
      </c>
      <c r="T37" s="330">
        <f>RunTime!T37*Power!T37</f>
        <v>9442361.2895999998</v>
      </c>
      <c r="U37" s="330">
        <f>RunTime!U37*Power!U37</f>
        <v>16781550.897899542</v>
      </c>
      <c r="V37" s="330">
        <f>RunTime!V37*Power!V37</f>
        <v>12438073.77252</v>
      </c>
      <c r="W37" s="330">
        <f>RunTime!W37*Power!W37</f>
        <v>11208796.406239999</v>
      </c>
      <c r="X37" s="330">
        <f>RunTime!X37*Power!X37</f>
        <v>9104953.8549199998</v>
      </c>
      <c r="Y37" s="330">
        <f>RunTime!Y37*Power!Y37</f>
        <v>16721690.172715113</v>
      </c>
      <c r="Z37" s="330">
        <f>RunTime!Z37*Power!Z37</f>
        <v>12369694.445842322</v>
      </c>
      <c r="AA37" s="331">
        <f>RunTime!AA37*Power!AA37</f>
        <v>7024388.0918399999</v>
      </c>
      <c r="AB37" s="331">
        <f>RunTime!AB37*Power!AB37</f>
        <v>6735463.5625200002</v>
      </c>
      <c r="AC37" s="332">
        <f>RunTime!AC37*Power!AC37</f>
        <v>11553483.298875</v>
      </c>
      <c r="AD37" s="332">
        <f>RunTime!AD37*Power!AD37</f>
        <v>10094590.67675798</v>
      </c>
      <c r="AE37" s="332">
        <f>RunTime!AE37*Power!AE37</f>
        <v>8476945.9320299998</v>
      </c>
      <c r="AF37" s="333">
        <f>RunTime!AF37*Power!AF37</f>
        <v>10551641.745397706</v>
      </c>
      <c r="AG37" s="333">
        <f>RunTime!AG37*Power!AG37</f>
        <v>11237370.304776497</v>
      </c>
      <c r="AH37" s="333">
        <f>RunTime!AH37*Power!AH37</f>
        <v>10958068.928669991</v>
      </c>
      <c r="AI37" s="334">
        <f>RunTime!AI37*Power!AI37</f>
        <v>11170668.863879999</v>
      </c>
      <c r="AJ37" s="334">
        <f>RunTime!AJ37*Power!AJ37</f>
        <v>10928742.32498</v>
      </c>
      <c r="AK37" s="334">
        <f>RunTime!AK37*Power!AK37</f>
        <v>10636018.741365816</v>
      </c>
      <c r="AL37" s="334">
        <f>RunTime!AL37*Power!AL37</f>
        <v>10849900.029906515</v>
      </c>
      <c r="AM37" s="334">
        <f>RunTime!AM37*Power!AM37</f>
        <v>14927870.104167409</v>
      </c>
      <c r="AN37" s="334">
        <f>RunTime!AN37*Power!AN37</f>
        <v>11096114.816594124</v>
      </c>
      <c r="AO37" s="334">
        <f>RunTime!AO37*Power!AO37</f>
        <v>10937812.093976926</v>
      </c>
      <c r="AP37" s="334">
        <f>RunTime!AP37*Power!AP37</f>
        <v>10756054.237303663</v>
      </c>
      <c r="AQ37" s="334">
        <f>RunTime!AQ37*Power!AQ37</f>
        <v>15018630.720841575</v>
      </c>
      <c r="AR37" s="334">
        <f>RunTime!AR37*Power!AR37</f>
        <v>10515646.440647116</v>
      </c>
      <c r="AS37" s="334">
        <f>RunTime!AS37*Power!AS37</f>
        <v>10563772.632015321</v>
      </c>
      <c r="AT37" s="334">
        <f>RunTime!AT37*Power!AT37</f>
        <v>10441705.533119999</v>
      </c>
      <c r="AU37" s="334">
        <f>RunTime!AU37*Power!AU37</f>
        <v>10559037.432</v>
      </c>
      <c r="AV37" s="370"/>
      <c r="AW37" s="369">
        <f>RunTime!AW37*Power!AW37</f>
        <v>34220478.871864326</v>
      </c>
    </row>
    <row r="38" spans="1:49">
      <c r="A38" s="280" t="s">
        <v>39</v>
      </c>
      <c r="B38" s="14" t="s">
        <v>350</v>
      </c>
      <c r="C38" s="327">
        <f>RunTime!C38*Power!C38</f>
        <v>42497882.233624339</v>
      </c>
      <c r="D38" s="327">
        <f>RunTime!D38*Power!D38</f>
        <v>42162988.900399998</v>
      </c>
      <c r="E38" s="328">
        <f>RunTime!E38*Power!E38</f>
        <v>11160201.875647271</v>
      </c>
      <c r="F38" s="329">
        <f>RunTime!F38*Power!F38</f>
        <v>23907864.746049549</v>
      </c>
      <c r="G38" s="330">
        <f>RunTime!G38*Power!G38</f>
        <v>7355910.4514066121</v>
      </c>
      <c r="H38" s="330">
        <f>RunTime!H38*Power!H38</f>
        <v>5057504.9898399999</v>
      </c>
      <c r="I38" s="330">
        <f>RunTime!I38*Power!I38</f>
        <v>4466913.7400172865</v>
      </c>
      <c r="J38" s="330">
        <f>RunTime!J38*Power!J38</f>
        <v>3319106.9433340002</v>
      </c>
      <c r="K38" s="330">
        <f>RunTime!K38*Power!K38</f>
        <v>7546821.4496527854</v>
      </c>
      <c r="L38" s="330">
        <f>RunTime!L38*Power!L38</f>
        <v>5120899.0813967781</v>
      </c>
      <c r="M38" s="330">
        <f>RunTime!M38*Power!M38</f>
        <v>6899673.5162616605</v>
      </c>
      <c r="N38" s="330">
        <f>RunTime!N38*Power!N38</f>
        <v>5083516.6930800006</v>
      </c>
      <c r="O38" s="330">
        <f>RunTime!O38*Power!O38</f>
        <v>4262040.9450000003</v>
      </c>
      <c r="P38" s="330">
        <f>RunTime!P38*Power!P38</f>
        <v>3105098.1925608045</v>
      </c>
      <c r="Q38" s="330">
        <f>RunTime!Q38*Power!Q38</f>
        <v>6860740.2681824556</v>
      </c>
      <c r="R38" s="330">
        <f>RunTime!R38*Power!R38</f>
        <v>5325996.162242623</v>
      </c>
      <c r="S38" s="330">
        <f>RunTime!S38*Power!S38</f>
        <v>4933954.0894852169</v>
      </c>
      <c r="T38" s="330">
        <f>RunTime!T38*Power!T38</f>
        <v>3160142.7525954624</v>
      </c>
      <c r="U38" s="330">
        <f>RunTime!U38*Power!U38</f>
        <v>6749556.4797300007</v>
      </c>
      <c r="V38" s="330">
        <f>RunTime!V38*Power!V38</f>
        <v>4507286.7516590739</v>
      </c>
      <c r="W38" s="330">
        <f>RunTime!W38*Power!W38</f>
        <v>3990614.3278199998</v>
      </c>
      <c r="X38" s="330">
        <f>RunTime!X38*Power!X38</f>
        <v>3009508.816658</v>
      </c>
      <c r="Y38" s="330">
        <f>RunTime!Y38*Power!Y38</f>
        <v>6685888.1521840366</v>
      </c>
      <c r="Z38" s="330">
        <f>RunTime!Z38*Power!Z38</f>
        <v>4467801.7162355669</v>
      </c>
      <c r="AA38" s="331">
        <f>RunTime!AA38*Power!AA38</f>
        <v>3581924.499571491</v>
      </c>
      <c r="AB38" s="331">
        <f>RunTime!AB38*Power!AB38</f>
        <v>3409682.5197000001</v>
      </c>
      <c r="AC38" s="332">
        <f>RunTime!AC38*Power!AC38</f>
        <v>7905681.6045000004</v>
      </c>
      <c r="AD38" s="332">
        <f>RunTime!AD38*Power!AD38</f>
        <v>6166121.9843160715</v>
      </c>
      <c r="AE38" s="332">
        <f>RunTime!AE38*Power!AE38</f>
        <v>4431969.4434319995</v>
      </c>
      <c r="AF38" s="333">
        <f>RunTime!AF38*Power!AF38</f>
        <v>5678131.0692400001</v>
      </c>
      <c r="AG38" s="333">
        <f>RunTime!AG38*Power!AG38</f>
        <v>6058879.3699503625</v>
      </c>
      <c r="AH38" s="333">
        <f>RunTime!AH38*Power!AH38</f>
        <v>5931374.6591729634</v>
      </c>
      <c r="AI38" s="334">
        <f>RunTime!AI38*Power!AI38</f>
        <v>6255505.3163580559</v>
      </c>
      <c r="AJ38" s="334">
        <f>RunTime!AJ38*Power!AJ38</f>
        <v>5917618.728888806</v>
      </c>
      <c r="AK38" s="334">
        <f>RunTime!AK38*Power!AK38</f>
        <v>5200874.4242328461</v>
      </c>
      <c r="AL38" s="334">
        <f>RunTime!AL38*Power!AL38</f>
        <v>5061597.7171999998</v>
      </c>
      <c r="AM38" s="334">
        <f>RunTime!AM38*Power!AM38</f>
        <v>5601404.9072116278</v>
      </c>
      <c r="AN38" s="334">
        <f>RunTime!AN38*Power!AN38</f>
        <v>6188756.7545699999</v>
      </c>
      <c r="AO38" s="334">
        <f>RunTime!AO38*Power!AO38</f>
        <v>5960886.0974976858</v>
      </c>
      <c r="AP38" s="334">
        <f>RunTime!AP38*Power!AP38</f>
        <v>5036260.4283912191</v>
      </c>
      <c r="AQ38" s="334">
        <f>RunTime!AQ38*Power!AQ38</f>
        <v>5593465.5839576889</v>
      </c>
      <c r="AR38" s="334">
        <f>RunTime!AR38*Power!AR38</f>
        <v>5741600.9181316085</v>
      </c>
      <c r="AS38" s="334">
        <f>RunTime!AS38*Power!AS38</f>
        <v>5635151.2870800002</v>
      </c>
      <c r="AT38" s="334">
        <f>RunTime!AT38*Power!AT38</f>
        <v>5710616.4973999998</v>
      </c>
      <c r="AU38" s="334">
        <f>RunTime!AU38*Power!AU38</f>
        <v>5627750.6799600003</v>
      </c>
      <c r="AV38" s="370"/>
      <c r="AW38" s="369">
        <f>RunTime!AW38*Power!AW38</f>
        <v>18763943.040447693</v>
      </c>
    </row>
    <row r="39" spans="1:49">
      <c r="A39" s="280" t="s">
        <v>263</v>
      </c>
      <c r="B39" s="14" t="s">
        <v>350</v>
      </c>
      <c r="C39" s="327">
        <f>RunTime!C39*Power!C39</f>
        <v>60777528.279027238</v>
      </c>
      <c r="D39" s="327">
        <f>RunTime!D39*Power!D39</f>
        <v>59312101.420000002</v>
      </c>
      <c r="E39" s="328">
        <f>RunTime!E39*Power!E39</f>
        <v>14808683.498670001</v>
      </c>
      <c r="F39" s="329">
        <f>RunTime!F39*Power!F39</f>
        <v>30449288.70005</v>
      </c>
      <c r="G39" s="330">
        <f>RunTime!G39*Power!G39</f>
        <v>13882744.714886516</v>
      </c>
      <c r="H39" s="330">
        <f>RunTime!H39*Power!H39</f>
        <v>9681608.8900500033</v>
      </c>
      <c r="I39" s="330">
        <f>RunTime!I39*Power!I39</f>
        <v>8384052.6025002738</v>
      </c>
      <c r="J39" s="330">
        <f>RunTime!J39*Power!J39</f>
        <v>6787114.6016461914</v>
      </c>
      <c r="K39" s="330">
        <f>RunTime!K39*Power!K39</f>
        <v>13876077.136419039</v>
      </c>
      <c r="L39" s="330">
        <f>RunTime!L39*Power!L39</f>
        <v>9532305.976879999</v>
      </c>
      <c r="M39" s="330">
        <f>RunTime!M39*Power!M39</f>
        <v>12112890.68341334</v>
      </c>
      <c r="N39" s="330">
        <f>RunTime!N39*Power!N39</f>
        <v>9355512.5007600002</v>
      </c>
      <c r="O39" s="330">
        <f>RunTime!O39*Power!O39</f>
        <v>8061812.5052228672</v>
      </c>
      <c r="P39" s="330">
        <f>RunTime!P39*Power!P39</f>
        <v>6521475.9770955434</v>
      </c>
      <c r="Q39" s="330">
        <f>RunTime!Q39*Power!Q39</f>
        <v>12205693.378999999</v>
      </c>
      <c r="R39" s="330">
        <f>RunTime!R39*Power!R39</f>
        <v>9909165.0727967154</v>
      </c>
      <c r="S39" s="330">
        <f>RunTime!S39*Power!S39</f>
        <v>9309416.3865634352</v>
      </c>
      <c r="T39" s="330">
        <f>RunTime!T39*Power!T39</f>
        <v>6672881.4412949998</v>
      </c>
      <c r="U39" s="330">
        <f>RunTime!U39*Power!U39</f>
        <v>11956943.35832599</v>
      </c>
      <c r="V39" s="330">
        <f>RunTime!V39*Power!V39</f>
        <v>8810367.2562799994</v>
      </c>
      <c r="W39" s="330">
        <f>RunTime!W39*Power!W39</f>
        <v>7922042.8042000001</v>
      </c>
      <c r="X39" s="330">
        <f>RunTime!X39*Power!X39</f>
        <v>6373262.448749858</v>
      </c>
      <c r="Y39" s="330">
        <f>RunTime!Y39*Power!Y39</f>
        <v>11916362.781500001</v>
      </c>
      <c r="Z39" s="330">
        <f>RunTime!Z39*Power!Z39</f>
        <v>8830881.7589999996</v>
      </c>
      <c r="AA39" s="331">
        <f>RunTime!AA39*Power!AA39</f>
        <v>4411475.0374051481</v>
      </c>
      <c r="AB39" s="331">
        <f>RunTime!AB39*Power!AB39</f>
        <v>4211929.5952793434</v>
      </c>
      <c r="AC39" s="332">
        <f>RunTime!AC39*Power!AC39</f>
        <v>9979858.3974061683</v>
      </c>
      <c r="AD39" s="332">
        <f>RunTime!AD39*Power!AD39</f>
        <v>8551427.2556914184</v>
      </c>
      <c r="AE39" s="332">
        <f>RunTime!AE39*Power!AE39</f>
        <v>6695630.1978779994</v>
      </c>
      <c r="AF39" s="333">
        <f>RunTime!AF39*Power!AF39</f>
        <v>6729467.2149419542</v>
      </c>
      <c r="AG39" s="333">
        <f>RunTime!AG39*Power!AG39</f>
        <v>7197299.5548017165</v>
      </c>
      <c r="AH39" s="333">
        <f>RunTime!AH39*Power!AH39</f>
        <v>7040055.09564</v>
      </c>
      <c r="AI39" s="334">
        <f>RunTime!AI39*Power!AI39</f>
        <v>8930330.4815609287</v>
      </c>
      <c r="AJ39" s="334">
        <f>RunTime!AJ39*Power!AJ39</f>
        <v>8668245.881082831</v>
      </c>
      <c r="AK39" s="334">
        <f>RunTime!AK39*Power!AK39</f>
        <v>8244749.3864293471</v>
      </c>
      <c r="AL39" s="334">
        <f>RunTime!AL39*Power!AL39</f>
        <v>8380256.4928792501</v>
      </c>
      <c r="AM39" s="334">
        <f>RunTime!AM39*Power!AM39</f>
        <v>11098089.242969999</v>
      </c>
      <c r="AN39" s="334">
        <f>RunTime!AN39*Power!AN39</f>
        <v>8860952.5333200004</v>
      </c>
      <c r="AO39" s="334">
        <f>RunTime!AO39*Power!AO39</f>
        <v>8694330.2533512916</v>
      </c>
      <c r="AP39" s="334">
        <f>RunTime!AP39*Power!AP39</f>
        <v>8273911.969501703</v>
      </c>
      <c r="AQ39" s="334">
        <f>RunTime!AQ39*Power!AQ39</f>
        <v>11097146.62208</v>
      </c>
      <c r="AR39" s="334">
        <f>RunTime!AR39*Power!AR39</f>
        <v>8351670.4550616639</v>
      </c>
      <c r="AS39" s="334">
        <f>RunTime!AS39*Power!AS39</f>
        <v>8349386.6847951207</v>
      </c>
      <c r="AT39" s="334">
        <f>RunTime!AT39*Power!AT39</f>
        <v>8295772.2480600011</v>
      </c>
      <c r="AU39" s="334">
        <f>RunTime!AU39*Power!AU39</f>
        <v>8345637.0852141771</v>
      </c>
      <c r="AV39" s="370"/>
      <c r="AW39" s="369">
        <f>RunTime!AW39*Power!AW39</f>
        <v>24890090.532664005</v>
      </c>
    </row>
    <row r="40" spans="1:49">
      <c r="A40" s="280" t="s">
        <v>217</v>
      </c>
      <c r="B40" s="14" t="s">
        <v>350</v>
      </c>
      <c r="C40" s="327">
        <f>RunTime!C40*Power!C40</f>
        <v>36205090.875759996</v>
      </c>
      <c r="D40" s="327">
        <f>RunTime!D40*Power!D40</f>
        <v>36136861.741598524</v>
      </c>
      <c r="E40" s="328">
        <f>RunTime!E40*Power!E40</f>
        <v>8722124.6087583527</v>
      </c>
      <c r="F40" s="329">
        <f>RunTime!F40*Power!F40</f>
        <v>17943202.969379999</v>
      </c>
      <c r="G40" s="330">
        <f>RunTime!G40*Power!G40</f>
        <v>6683822.3180274721</v>
      </c>
      <c r="H40" s="330">
        <f>RunTime!H40*Power!H40</f>
        <v>4969758.0161536168</v>
      </c>
      <c r="I40" s="330">
        <f>RunTime!I40*Power!I40</f>
        <v>4362879.5573399998</v>
      </c>
      <c r="J40" s="330">
        <f>RunTime!J40*Power!J40</f>
        <v>3442187.2963937712</v>
      </c>
      <c r="K40" s="330">
        <f>RunTime!K40*Power!K40</f>
        <v>7142854.1009690613</v>
      </c>
      <c r="L40" s="330">
        <f>RunTime!L40*Power!L40</f>
        <v>4777508.9823492821</v>
      </c>
      <c r="M40" s="330">
        <f>RunTime!M40*Power!M40</f>
        <v>6243422.5585789792</v>
      </c>
      <c r="N40" s="330">
        <f>RunTime!N40*Power!N40</f>
        <v>4592861.5682999995</v>
      </c>
      <c r="O40" s="330">
        <f>RunTime!O40*Power!O40</f>
        <v>4208718.1411525728</v>
      </c>
      <c r="P40" s="330">
        <f>RunTime!P40*Power!P40</f>
        <v>3388000.9771728357</v>
      </c>
      <c r="Q40" s="330">
        <f>RunTime!Q40*Power!Q40</f>
        <v>6222075.4634299995</v>
      </c>
      <c r="R40" s="330">
        <f>RunTime!R40*Power!R40</f>
        <v>4967816.8547400003</v>
      </c>
      <c r="S40" s="330">
        <f>RunTime!S40*Power!S40</f>
        <v>4643824.2922200002</v>
      </c>
      <c r="T40" s="330">
        <f>RunTime!T40*Power!T40</f>
        <v>3311126.5107399998</v>
      </c>
      <c r="U40" s="330">
        <f>RunTime!U40*Power!U40</f>
        <v>6079759.6155041298</v>
      </c>
      <c r="V40" s="330">
        <f>RunTime!V40*Power!V40</f>
        <v>4391661.4756899998</v>
      </c>
      <c r="W40" s="330">
        <f>RunTime!W40*Power!W40</f>
        <v>3946917.49608</v>
      </c>
      <c r="X40" s="330">
        <f>RunTime!X40*Power!X40</f>
        <v>3204999.5511600003</v>
      </c>
      <c r="Y40" s="330">
        <f>RunTime!Y40*Power!Y40</f>
        <v>6035782.6018700004</v>
      </c>
      <c r="Z40" s="330">
        <f>RunTime!Z40*Power!Z40</f>
        <v>4373491.6092327507</v>
      </c>
      <c r="AA40" s="331">
        <f>RunTime!AA40*Power!AA40</f>
        <v>3733095.6583199999</v>
      </c>
      <c r="AB40" s="331">
        <f>RunTime!AB40*Power!AB40</f>
        <v>3546500.0658100001</v>
      </c>
      <c r="AC40" s="332">
        <f>RunTime!AC40*Power!AC40</f>
        <v>6175464.9221966872</v>
      </c>
      <c r="AD40" s="332">
        <f>RunTime!AD40*Power!AD40</f>
        <v>5271983.6017964948</v>
      </c>
      <c r="AE40" s="332">
        <f>RunTime!AE40*Power!AE40</f>
        <v>4100195.5869840002</v>
      </c>
      <c r="AF40" s="333">
        <f>RunTime!AF40*Power!AF40</f>
        <v>5706172.6828399999</v>
      </c>
      <c r="AG40" s="333">
        <f>RunTime!AG40*Power!AG40</f>
        <v>6089171.60482</v>
      </c>
      <c r="AH40" s="333">
        <f>RunTime!AH40*Power!AH40</f>
        <v>5954947.00392</v>
      </c>
      <c r="AI40" s="334">
        <f>RunTime!AI40*Power!AI40</f>
        <v>4803063.7869315865</v>
      </c>
      <c r="AJ40" s="334">
        <f>RunTime!AJ40*Power!AJ40</f>
        <v>4614691.2377500003</v>
      </c>
      <c r="AK40" s="334">
        <f>RunTime!AK40*Power!AK40</f>
        <v>4338822.86558</v>
      </c>
      <c r="AL40" s="334">
        <f>RunTime!AL40*Power!AL40</f>
        <v>4389483.3310609479</v>
      </c>
      <c r="AM40" s="334">
        <f>RunTime!AM40*Power!AM40</f>
        <v>5595610.6568193501</v>
      </c>
      <c r="AN40" s="334">
        <f>RunTime!AN40*Power!AN40</f>
        <v>4753028.3248800002</v>
      </c>
      <c r="AO40" s="334">
        <f>RunTime!AO40*Power!AO40</f>
        <v>4633481.7767923791</v>
      </c>
      <c r="AP40" s="334">
        <f>RunTime!AP40*Power!AP40</f>
        <v>4335742.5550507437</v>
      </c>
      <c r="AQ40" s="334">
        <f>RunTime!AQ40*Power!AQ40</f>
        <v>5589437.9961488871</v>
      </c>
      <c r="AR40" s="334">
        <f>RunTime!AR40*Power!AR40</f>
        <v>4475685.6179357879</v>
      </c>
      <c r="AS40" s="334">
        <f>RunTime!AS40*Power!AS40</f>
        <v>4422727.8093800005</v>
      </c>
      <c r="AT40" s="334">
        <f>RunTime!AT40*Power!AT40</f>
        <v>4419665.35353</v>
      </c>
      <c r="AU40" s="334">
        <f>RunTime!AU40*Power!AU40</f>
        <v>4420499.7989070704</v>
      </c>
      <c r="AV40" s="370"/>
      <c r="AW40" s="369">
        <f>RunTime!AW40*Power!AW40</f>
        <v>17229945.752848644</v>
      </c>
    </row>
    <row r="41" spans="1:49">
      <c r="A41" s="280" t="s">
        <v>82</v>
      </c>
      <c r="B41" s="14" t="s">
        <v>350</v>
      </c>
      <c r="C41" s="327">
        <f>RunTime!C41*Power!C41</f>
        <v>125924557.71249348</v>
      </c>
      <c r="D41" s="327">
        <f>RunTime!D41*Power!D41</f>
        <v>126233728.77051008</v>
      </c>
      <c r="E41" s="328">
        <f>RunTime!E41*Power!E41</f>
        <v>31323671.028000001</v>
      </c>
      <c r="F41" s="329">
        <f>RunTime!F41*Power!F41</f>
        <v>62701046.240053393</v>
      </c>
      <c r="G41" s="330">
        <f>RunTime!G41*Power!G41</f>
        <v>29621156.593800001</v>
      </c>
      <c r="H41" s="330">
        <f>RunTime!H41*Power!H41</f>
        <v>22345330.596369341</v>
      </c>
      <c r="I41" s="330">
        <f>RunTime!I41*Power!I41</f>
        <v>20323382.491999999</v>
      </c>
      <c r="J41" s="330">
        <f>RunTime!J41*Power!J41</f>
        <v>16119418.360091776</v>
      </c>
      <c r="K41" s="330">
        <f>RunTime!K41*Power!K41</f>
        <v>31725594.040234491</v>
      </c>
      <c r="L41" s="330">
        <f>RunTime!L41*Power!L41</f>
        <v>22768125.105600003</v>
      </c>
      <c r="M41" s="330">
        <f>RunTime!M41*Power!M41</f>
        <v>28143360.571200002</v>
      </c>
      <c r="N41" s="330">
        <f>RunTime!N41*Power!N41</f>
        <v>22924271.7947</v>
      </c>
      <c r="O41" s="330">
        <f>RunTime!O41*Power!O41</f>
        <v>18922629.795003783</v>
      </c>
      <c r="P41" s="330">
        <f>RunTime!P41*Power!P41</f>
        <v>15678601.789190069</v>
      </c>
      <c r="Q41" s="330">
        <f>RunTime!Q41*Power!Q41</f>
        <v>28195338.57190473</v>
      </c>
      <c r="R41" s="330">
        <f>RunTime!R41*Power!R41</f>
        <v>23396063.434455242</v>
      </c>
      <c r="S41" s="330">
        <f>RunTime!S41*Power!S41</f>
        <v>21907526.837499999</v>
      </c>
      <c r="T41" s="330">
        <f>RunTime!T41*Power!T41</f>
        <v>15805054.97098</v>
      </c>
      <c r="U41" s="330">
        <f>RunTime!U41*Power!U41</f>
        <v>27960475.5634</v>
      </c>
      <c r="V41" s="330">
        <f>RunTime!V41*Power!V41</f>
        <v>21272974.75307174</v>
      </c>
      <c r="W41" s="330">
        <f>RunTime!W41*Power!W41</f>
        <v>19086033.972600002</v>
      </c>
      <c r="X41" s="330">
        <f>RunTime!X41*Power!X41</f>
        <v>15284385.299309518</v>
      </c>
      <c r="Y41" s="330">
        <f>RunTime!Y41*Power!Y41</f>
        <v>27699705.026593409</v>
      </c>
      <c r="Z41" s="330">
        <f>RunTime!Z41*Power!Z41</f>
        <v>21051506.341900002</v>
      </c>
      <c r="AA41" s="331">
        <f>RunTime!AA41*Power!AA41</f>
        <v>19574300.343150001</v>
      </c>
      <c r="AB41" s="331">
        <f>RunTime!AB41*Power!AB41</f>
        <v>18695647.976442847</v>
      </c>
      <c r="AC41" s="332">
        <f>RunTime!AC41*Power!AC41</f>
        <v>19041124.051977836</v>
      </c>
      <c r="AD41" s="332">
        <f>RunTime!AD41*Power!AD41</f>
        <v>16671787.204701915</v>
      </c>
      <c r="AE41" s="332">
        <f>RunTime!AE41*Power!AE41</f>
        <v>14206689.775306888</v>
      </c>
      <c r="AF41" s="333">
        <f>RunTime!AF41*Power!AF41</f>
        <v>30151966.569814444</v>
      </c>
      <c r="AG41" s="333">
        <f>RunTime!AG41*Power!AG41</f>
        <v>32101144.371600002</v>
      </c>
      <c r="AH41" s="333">
        <f>RunTime!AH41*Power!AH41</f>
        <v>31548628.384020001</v>
      </c>
      <c r="AI41" s="334">
        <f>RunTime!AI41*Power!AI41</f>
        <v>18207052.091387846</v>
      </c>
      <c r="AJ41" s="334">
        <f>RunTime!AJ41*Power!AJ41</f>
        <v>17767253.758101966</v>
      </c>
      <c r="AK41" s="334">
        <f>RunTime!AK41*Power!AK41</f>
        <v>17135171.628800001</v>
      </c>
      <c r="AL41" s="334">
        <f>RunTime!AL41*Power!AL41</f>
        <v>17346292.597600002</v>
      </c>
      <c r="AM41" s="334">
        <f>RunTime!AM41*Power!AM41</f>
        <v>23515169.521920584</v>
      </c>
      <c r="AN41" s="334">
        <f>RunTime!AN41*Power!AN41</f>
        <v>18058981.145550001</v>
      </c>
      <c r="AO41" s="334">
        <f>RunTime!AO41*Power!AO41</f>
        <v>17738677.093558699</v>
      </c>
      <c r="AP41" s="334">
        <f>RunTime!AP41*Power!AP41</f>
        <v>17205848.127999999</v>
      </c>
      <c r="AQ41" s="334">
        <f>RunTime!AQ41*Power!AQ41</f>
        <v>23604563.110990003</v>
      </c>
      <c r="AR41" s="334">
        <f>RunTime!AR41*Power!AR41</f>
        <v>17220735.43536105</v>
      </c>
      <c r="AS41" s="334">
        <f>RunTime!AS41*Power!AS41</f>
        <v>17301446.633175582</v>
      </c>
      <c r="AT41" s="334">
        <f>RunTime!AT41*Power!AT41</f>
        <v>17043302.400865816</v>
      </c>
      <c r="AU41" s="334">
        <f>RunTime!AU41*Power!AU41</f>
        <v>17266304.02904911</v>
      </c>
      <c r="AV41" s="370"/>
      <c r="AW41" s="369">
        <f>RunTime!AW41*Power!AW41</f>
        <v>80643038.792015463</v>
      </c>
    </row>
    <row r="42" spans="1:49">
      <c r="A42" s="280" t="s">
        <v>83</v>
      </c>
      <c r="B42" s="14" t="s">
        <v>350</v>
      </c>
      <c r="C42" s="327">
        <f>RunTime!C42*Power!C42</f>
        <v>31938481.761354081</v>
      </c>
      <c r="D42" s="327">
        <f>RunTime!D42*Power!D42</f>
        <v>30605021.720649313</v>
      </c>
      <c r="E42" s="328">
        <f>RunTime!E42*Power!E42</f>
        <v>10092275.758397808</v>
      </c>
      <c r="F42" s="329">
        <f>RunTime!F42*Power!F42</f>
        <v>21631079.850510001</v>
      </c>
      <c r="G42" s="330">
        <f>RunTime!G42*Power!G42</f>
        <v>6401268.5842112536</v>
      </c>
      <c r="H42" s="330">
        <f>RunTime!H42*Power!H42</f>
        <v>4483789.3606844489</v>
      </c>
      <c r="I42" s="330">
        <f>RunTime!I42*Power!I42</f>
        <v>3857806.1884900001</v>
      </c>
      <c r="J42" s="330">
        <f>RunTime!J42*Power!J42</f>
        <v>3127972.6311848233</v>
      </c>
      <c r="K42" s="330">
        <f>RunTime!K42*Power!K42</f>
        <v>7177978.1697443156</v>
      </c>
      <c r="L42" s="330">
        <f>RunTime!L42*Power!L42</f>
        <v>4412446.0953700002</v>
      </c>
      <c r="M42" s="330">
        <f>RunTime!M42*Power!M42</f>
        <v>5685702.5323799998</v>
      </c>
      <c r="N42" s="330">
        <f>RunTime!N42*Power!N42</f>
        <v>4483818.6523957141</v>
      </c>
      <c r="O42" s="330">
        <f>RunTime!O42*Power!O42</f>
        <v>3894728.2464068932</v>
      </c>
      <c r="P42" s="330">
        <f>RunTime!P42*Power!P42</f>
        <v>2983821.7981799999</v>
      </c>
      <c r="Q42" s="330">
        <f>RunTime!Q42*Power!Q42</f>
        <v>5653569.2074257834</v>
      </c>
      <c r="R42" s="330">
        <f>RunTime!R42*Power!R42</f>
        <v>4657840.976964457</v>
      </c>
      <c r="S42" s="330">
        <f>RunTime!S42*Power!S42</f>
        <v>4297081.6861668974</v>
      </c>
      <c r="T42" s="330">
        <f>RunTime!T42*Power!T42</f>
        <v>3025897.9994353433</v>
      </c>
      <c r="U42" s="330">
        <f>RunTime!U42*Power!U42</f>
        <v>5628297.8756999997</v>
      </c>
      <c r="V42" s="330">
        <f>RunTime!V42*Power!V42</f>
        <v>4165518.0032290313</v>
      </c>
      <c r="W42" s="330">
        <f>RunTime!W42*Power!W42</f>
        <v>3736830.5350602451</v>
      </c>
      <c r="X42" s="330">
        <f>RunTime!X42*Power!X42</f>
        <v>2918554.9144104137</v>
      </c>
      <c r="Y42" s="330">
        <f>RunTime!Y42*Power!Y42</f>
        <v>5549511.0090204375</v>
      </c>
      <c r="Z42" s="330">
        <f>RunTime!Z42*Power!Z42</f>
        <v>4116978.8606100003</v>
      </c>
      <c r="AA42" s="331">
        <f>RunTime!AA42*Power!AA42</f>
        <v>2952565.1747889589</v>
      </c>
      <c r="AB42" s="331">
        <f>RunTime!AB42*Power!AB42</f>
        <v>2806690.6749400003</v>
      </c>
      <c r="AC42" s="332">
        <f>RunTime!AC42*Power!AC42</f>
        <v>6896503.3706833292</v>
      </c>
      <c r="AD42" s="332">
        <f>RunTime!AD42*Power!AD42</f>
        <v>5423185.4348583426</v>
      </c>
      <c r="AE42" s="332">
        <f>RunTime!AE42*Power!AE42</f>
        <v>3888334.6570499996</v>
      </c>
      <c r="AF42" s="333">
        <f>RunTime!AF42*Power!AF42</f>
        <v>4209191.9774400005</v>
      </c>
      <c r="AG42" s="333">
        <f>RunTime!AG42*Power!AG42</f>
        <v>4491706.9881772436</v>
      </c>
      <c r="AH42" s="333">
        <f>RunTime!AH42*Power!AH42</f>
        <v>4399662.6277999999</v>
      </c>
      <c r="AI42" s="334">
        <f>RunTime!AI42*Power!AI42</f>
        <v>4182589.574983215</v>
      </c>
      <c r="AJ42" s="334">
        <f>RunTime!AJ42*Power!AJ42</f>
        <v>4002379.2165599996</v>
      </c>
      <c r="AK42" s="334">
        <f>RunTime!AK42*Power!AK42</f>
        <v>3569383.5835199999</v>
      </c>
      <c r="AL42" s="334">
        <f>RunTime!AL42*Power!AL42</f>
        <v>3578610.0214171847</v>
      </c>
      <c r="AM42" s="334">
        <f>RunTime!AM42*Power!AM42</f>
        <v>4373618.035578073</v>
      </c>
      <c r="AN42" s="334">
        <f>RunTime!AN42*Power!AN42</f>
        <v>4147821.9520861856</v>
      </c>
      <c r="AO42" s="334">
        <f>RunTime!AO42*Power!AO42</f>
        <v>4034889.6626812336</v>
      </c>
      <c r="AP42" s="334">
        <f>RunTime!AP42*Power!AP42</f>
        <v>3520429.3114750437</v>
      </c>
      <c r="AQ42" s="334">
        <f>RunTime!AQ42*Power!AQ42</f>
        <v>4361084.5355386045</v>
      </c>
      <c r="AR42" s="334">
        <f>RunTime!AR42*Power!AR42</f>
        <v>3826421.9800666575</v>
      </c>
      <c r="AS42" s="334">
        <f>RunTime!AS42*Power!AS42</f>
        <v>3853413.1275999998</v>
      </c>
      <c r="AT42" s="334">
        <f>RunTime!AT42*Power!AT42</f>
        <v>3796583.9327382892</v>
      </c>
      <c r="AU42" s="334">
        <f>RunTime!AU42*Power!AU42</f>
        <v>3805148.6465007514</v>
      </c>
      <c r="AV42" s="370"/>
      <c r="AW42" s="369">
        <f>RunTime!AW42*Power!AW42</f>
        <v>14521785.157161452</v>
      </c>
    </row>
    <row r="43" spans="1:49">
      <c r="A43" s="280" t="s">
        <v>84</v>
      </c>
      <c r="B43" s="14" t="s">
        <v>350</v>
      </c>
      <c r="C43" s="327">
        <f>RunTime!C43*Power!C43</f>
        <v>51615050.59283527</v>
      </c>
      <c r="D43" s="327">
        <f>RunTime!D43*Power!D43</f>
        <v>51037375.60209012</v>
      </c>
      <c r="E43" s="328">
        <f>RunTime!E43*Power!E43</f>
        <v>13709016.58959</v>
      </c>
      <c r="F43" s="329">
        <f>RunTime!F43*Power!F43</f>
        <v>29123468.013271987</v>
      </c>
      <c r="G43" s="330">
        <f>RunTime!G43*Power!G43</f>
        <v>9616967.1622048542</v>
      </c>
      <c r="H43" s="330">
        <f>RunTime!H43*Power!H43</f>
        <v>7494349.2477034898</v>
      </c>
      <c r="I43" s="330">
        <f>RunTime!I43*Power!I43</f>
        <v>6499877.8451212924</v>
      </c>
      <c r="J43" s="330">
        <f>RunTime!J43*Power!J43</f>
        <v>5109829.8616347592</v>
      </c>
      <c r="K43" s="330">
        <f>RunTime!K43*Power!K43</f>
        <v>11490813.2070734</v>
      </c>
      <c r="L43" s="330">
        <f>RunTime!L43*Power!L43</f>
        <v>7123798.5630408274</v>
      </c>
      <c r="M43" s="330">
        <f>RunTime!M43*Power!M43</f>
        <v>9314014.2955720667</v>
      </c>
      <c r="N43" s="330">
        <f>RunTime!N43*Power!N43</f>
        <v>7289274.5923499996</v>
      </c>
      <c r="O43" s="330">
        <f>RunTime!O43*Power!O43</f>
        <v>6269005.3214400001</v>
      </c>
      <c r="P43" s="330">
        <f>RunTime!P43*Power!P43</f>
        <v>4879644.2782569733</v>
      </c>
      <c r="Q43" s="330">
        <f>RunTime!Q43*Power!Q43</f>
        <v>9272361.2420608867</v>
      </c>
      <c r="R43" s="330">
        <f>RunTime!R43*Power!R43</f>
        <v>7480135.3598818062</v>
      </c>
      <c r="S43" s="330">
        <f>RunTime!S43*Power!S43</f>
        <v>7010197.2051395839</v>
      </c>
      <c r="T43" s="330">
        <f>RunTime!T43*Power!T43</f>
        <v>4891567.4344419232</v>
      </c>
      <c r="U43" s="330">
        <f>RunTime!U43*Power!U43</f>
        <v>9138035.2612500004</v>
      </c>
      <c r="V43" s="330">
        <f>RunTime!V43*Power!V43</f>
        <v>6619074.4710076554</v>
      </c>
      <c r="W43" s="330">
        <f>RunTime!W43*Power!W43</f>
        <v>5911886.0184664978</v>
      </c>
      <c r="X43" s="330">
        <f>RunTime!X43*Power!X43</f>
        <v>4690890.1366576599</v>
      </c>
      <c r="Y43" s="330">
        <f>RunTime!Y43*Power!Y43</f>
        <v>9125680.3561300002</v>
      </c>
      <c r="Z43" s="330">
        <f>RunTime!Z43*Power!Z43</f>
        <v>6559401.6063599996</v>
      </c>
      <c r="AA43" s="331">
        <f>RunTime!AA43*Power!AA43</f>
        <v>8294803.6211985927</v>
      </c>
      <c r="AB43" s="331">
        <f>RunTime!AB43*Power!AB43</f>
        <v>7905052.2263642894</v>
      </c>
      <c r="AC43" s="332">
        <f>RunTime!AC43*Power!AC43</f>
        <v>8351126.2761300011</v>
      </c>
      <c r="AD43" s="332">
        <f>RunTime!AD43*Power!AD43</f>
        <v>7020178.161177611</v>
      </c>
      <c r="AE43" s="332">
        <f>RunTime!AE43*Power!AE43</f>
        <v>5563672.1583409999</v>
      </c>
      <c r="AF43" s="333">
        <f>RunTime!AF43*Power!AF43</f>
        <v>13020530.841564843</v>
      </c>
      <c r="AG43" s="333">
        <f>RunTime!AG43*Power!AG43</f>
        <v>13939921.03875</v>
      </c>
      <c r="AH43" s="333">
        <f>RunTime!AH43*Power!AH43</f>
        <v>13611603.556771234</v>
      </c>
      <c r="AI43" s="334">
        <f>RunTime!AI43*Power!AI43</f>
        <v>6638804.9611680182</v>
      </c>
      <c r="AJ43" s="334">
        <f>RunTime!AJ43*Power!AJ43</f>
        <v>6392783.8560299994</v>
      </c>
      <c r="AK43" s="334">
        <f>RunTime!AK43*Power!AK43</f>
        <v>5948522.8276540861</v>
      </c>
      <c r="AL43" s="334">
        <f>RunTime!AL43*Power!AL43</f>
        <v>5947458.3011699636</v>
      </c>
      <c r="AM43" s="334">
        <f>RunTime!AM43*Power!AM43</f>
        <v>7564275.7149080001</v>
      </c>
      <c r="AN43" s="334">
        <f>RunTime!AN43*Power!AN43</f>
        <v>6587952.4728499996</v>
      </c>
      <c r="AO43" s="334">
        <f>RunTime!AO43*Power!AO43</f>
        <v>6434569.8233000003</v>
      </c>
      <c r="AP43" s="334">
        <f>RunTime!AP43*Power!AP43</f>
        <v>5917635.4445599997</v>
      </c>
      <c r="AQ43" s="334">
        <f>RunTime!AQ43*Power!AQ43</f>
        <v>7590517.43390329</v>
      </c>
      <c r="AR43" s="334">
        <f>RunTime!AR43*Power!AR43</f>
        <v>6188027.4398400001</v>
      </c>
      <c r="AS43" s="334">
        <f>RunTime!AS43*Power!AS43</f>
        <v>6131735.0496500004</v>
      </c>
      <c r="AT43" s="334">
        <f>RunTime!AT43*Power!AT43</f>
        <v>6159057.2401521625</v>
      </c>
      <c r="AU43" s="334">
        <f>RunTime!AU43*Power!AU43</f>
        <v>6169802.8690519789</v>
      </c>
      <c r="AV43" s="370"/>
      <c r="AW43" s="369">
        <f>RunTime!AW43*Power!AW43</f>
        <v>32461753.273941349</v>
      </c>
    </row>
    <row r="44" spans="1:49">
      <c r="A44" s="280" t="s">
        <v>46</v>
      </c>
      <c r="B44" s="14" t="s">
        <v>350</v>
      </c>
      <c r="C44" s="327">
        <f>RunTime!C44*Power!C44</f>
        <v>45688586.900799997</v>
      </c>
      <c r="D44" s="327">
        <f>RunTime!D44*Power!D44</f>
        <v>44906402.047200002</v>
      </c>
      <c r="E44" s="328">
        <f>RunTime!E44*Power!E44</f>
        <v>12539564.12892</v>
      </c>
      <c r="F44" s="329">
        <f>RunTime!F44*Power!F44</f>
        <v>24634167.22286446</v>
      </c>
      <c r="G44" s="330">
        <f>RunTime!G44*Power!G44</f>
        <v>11269297.360001987</v>
      </c>
      <c r="H44" s="330">
        <f>RunTime!H44*Power!H44</f>
        <v>8523306.575480001</v>
      </c>
      <c r="I44" s="330">
        <f>RunTime!I44*Power!I44</f>
        <v>7654385.0194304064</v>
      </c>
      <c r="J44" s="330">
        <f>RunTime!J44*Power!J44</f>
        <v>6176341.3492068266</v>
      </c>
      <c r="K44" s="330">
        <f>RunTime!K44*Power!K44</f>
        <v>13122932.514180629</v>
      </c>
      <c r="L44" s="330">
        <f>RunTime!L44*Power!L44</f>
        <v>8353177.0182538545</v>
      </c>
      <c r="M44" s="330">
        <f>RunTime!M44*Power!M44</f>
        <v>10559251.32054</v>
      </c>
      <c r="N44" s="330">
        <f>RunTime!N44*Power!N44</f>
        <v>8794175.9976637103</v>
      </c>
      <c r="O44" s="330">
        <f>RunTime!O44*Power!O44</f>
        <v>7220049.5529127754</v>
      </c>
      <c r="P44" s="330">
        <f>RunTime!P44*Power!P44</f>
        <v>5943287.4275789997</v>
      </c>
      <c r="Q44" s="330">
        <f>RunTime!Q44*Power!Q44</f>
        <v>10573825.788736483</v>
      </c>
      <c r="R44" s="330">
        <f>RunTime!R44*Power!R44</f>
        <v>8801774.3564100005</v>
      </c>
      <c r="S44" s="330">
        <f>RunTime!S44*Power!S44</f>
        <v>8167223.3640300008</v>
      </c>
      <c r="T44" s="330">
        <f>RunTime!T44*Power!T44</f>
        <v>5951654.8131515943</v>
      </c>
      <c r="U44" s="330">
        <f>RunTime!U44*Power!U44</f>
        <v>10455572.33447</v>
      </c>
      <c r="V44" s="330">
        <f>RunTime!V44*Power!V44</f>
        <v>7877437.7845111899</v>
      </c>
      <c r="W44" s="330">
        <f>RunTime!W44*Power!W44</f>
        <v>7094742.4527000003</v>
      </c>
      <c r="X44" s="330">
        <f>RunTime!X44*Power!X44</f>
        <v>5711567.5655168742</v>
      </c>
      <c r="Y44" s="330">
        <f>RunTime!Y44*Power!Y44</f>
        <v>10463023.37524076</v>
      </c>
      <c r="Z44" s="330">
        <f>RunTime!Z44*Power!Z44</f>
        <v>7812684.6356309745</v>
      </c>
      <c r="AA44" s="331">
        <f>RunTime!AA44*Power!AA44</f>
        <v>4723125.1217</v>
      </c>
      <c r="AB44" s="331">
        <f>RunTime!AB44*Power!AB44</f>
        <v>4470833.9480112744</v>
      </c>
      <c r="AC44" s="332">
        <f>RunTime!AC44*Power!AC44</f>
        <v>7630072.8325499995</v>
      </c>
      <c r="AD44" s="332">
        <f>RunTime!AD44*Power!AD44</f>
        <v>6755034.8090699995</v>
      </c>
      <c r="AE44" s="332">
        <f>RunTime!AE44*Power!AE44</f>
        <v>5744445.7119629998</v>
      </c>
      <c r="AF44" s="333">
        <f>RunTime!AF44*Power!AF44</f>
        <v>7011434.3955348469</v>
      </c>
      <c r="AG44" s="333">
        <f>RunTime!AG44*Power!AG44</f>
        <v>7453549.892101557</v>
      </c>
      <c r="AH44" s="333">
        <f>RunTime!AH44*Power!AH44</f>
        <v>7398649.8403671961</v>
      </c>
      <c r="AI44" s="334">
        <f>RunTime!AI44*Power!AI44</f>
        <v>6946654.6348350001</v>
      </c>
      <c r="AJ44" s="334">
        <f>RunTime!AJ44*Power!AJ44</f>
        <v>6777863.1170399999</v>
      </c>
      <c r="AK44" s="334">
        <f>RunTime!AK44*Power!AK44</f>
        <v>6583284.152327396</v>
      </c>
      <c r="AL44" s="334">
        <f>RunTime!AL44*Power!AL44</f>
        <v>6671924.1843202999</v>
      </c>
      <c r="AM44" s="334">
        <f>RunTime!AM44*Power!AM44</f>
        <v>9099151.937743701</v>
      </c>
      <c r="AN44" s="334">
        <f>RunTime!AN44*Power!AN44</f>
        <v>6878375.5659788297</v>
      </c>
      <c r="AO44" s="334">
        <f>RunTime!AO44*Power!AO44</f>
        <v>6761516.9439000003</v>
      </c>
      <c r="AP44" s="334">
        <f>RunTime!AP44*Power!AP44</f>
        <v>6628813.5241600005</v>
      </c>
      <c r="AQ44" s="334">
        <f>RunTime!AQ44*Power!AQ44</f>
        <v>9172218.9813199993</v>
      </c>
      <c r="AR44" s="334">
        <f>RunTime!AR44*Power!AR44</f>
        <v>6537828.9005782763</v>
      </c>
      <c r="AS44" s="334">
        <f>RunTime!AS44*Power!AS44</f>
        <v>6556287.5007299995</v>
      </c>
      <c r="AT44" s="334">
        <f>RunTime!AT44*Power!AT44</f>
        <v>6538251.858188468</v>
      </c>
      <c r="AU44" s="334">
        <f>RunTime!AU44*Power!AU44</f>
        <v>6578415.585779395</v>
      </c>
      <c r="AV44" s="370"/>
      <c r="AW44" s="369">
        <f>RunTime!AW44*Power!AW44</f>
        <v>22534188.852105435</v>
      </c>
    </row>
    <row r="45" spans="1:49">
      <c r="A45" s="280" t="s">
        <v>304</v>
      </c>
      <c r="B45" s="14" t="s">
        <v>350</v>
      </c>
      <c r="C45" s="327">
        <f>RunTime!C45*Power!C45</f>
        <v>82055380.119088769</v>
      </c>
      <c r="D45" s="327">
        <f>RunTime!D45*Power!D45</f>
        <v>82015786.739185035</v>
      </c>
      <c r="E45" s="328">
        <f>RunTime!E45*Power!E45</f>
        <v>17674092.276117574</v>
      </c>
      <c r="F45" s="329">
        <f>RunTime!F45*Power!F45</f>
        <v>36201290.07525</v>
      </c>
      <c r="G45" s="330">
        <f>RunTime!G45*Power!G45</f>
        <v>11065801.994149454</v>
      </c>
      <c r="H45" s="330">
        <f>RunTime!H45*Power!H45</f>
        <v>8588126.4898521267</v>
      </c>
      <c r="I45" s="330">
        <f>RunTime!I45*Power!I45</f>
        <v>7367234.1097263787</v>
      </c>
      <c r="J45" s="330">
        <f>RunTime!J45*Power!J45</f>
        <v>5981134.0142031489</v>
      </c>
      <c r="K45" s="330">
        <f>RunTime!K45*Power!K45</f>
        <v>11630369.81428509</v>
      </c>
      <c r="L45" s="330">
        <f>RunTime!L45*Power!L45</f>
        <v>8263963.9661330711</v>
      </c>
      <c r="M45" s="330">
        <f>RunTime!M45*Power!M45</f>
        <v>10955980.516942909</v>
      </c>
      <c r="N45" s="330">
        <f>RunTime!N45*Power!N45</f>
        <v>8058638.9216200011</v>
      </c>
      <c r="O45" s="330">
        <f>RunTime!O45*Power!O45</f>
        <v>7277745.3525400003</v>
      </c>
      <c r="P45" s="330">
        <f>RunTime!P45*Power!P45</f>
        <v>5712940.6406821096</v>
      </c>
      <c r="Q45" s="330">
        <f>RunTime!Q45*Power!Q45</f>
        <v>10768500.41029777</v>
      </c>
      <c r="R45" s="330">
        <f>RunTime!R45*Power!R45</f>
        <v>8676103.4116917755</v>
      </c>
      <c r="S45" s="330">
        <f>RunTime!S45*Power!S45</f>
        <v>8378076.4422599999</v>
      </c>
      <c r="T45" s="330">
        <f>RunTime!T45*Power!T45</f>
        <v>5757926.0954407062</v>
      </c>
      <c r="U45" s="330">
        <f>RunTime!U45*Power!U45</f>
        <v>10630241.365804577</v>
      </c>
      <c r="V45" s="330">
        <f>RunTime!V45*Power!V45</f>
        <v>7645501.5175882727</v>
      </c>
      <c r="W45" s="330">
        <f>RunTime!W45*Power!W45</f>
        <v>6920277.3294755239</v>
      </c>
      <c r="X45" s="330">
        <f>RunTime!X45*Power!X45</f>
        <v>5522937.8103783056</v>
      </c>
      <c r="Y45" s="330">
        <f>RunTime!Y45*Power!Y45</f>
        <v>10567569.7269</v>
      </c>
      <c r="Z45" s="330">
        <f>RunTime!Z45*Power!Z45</f>
        <v>7549815.6934200004</v>
      </c>
      <c r="AA45" s="331">
        <f>RunTime!AA45*Power!AA45</f>
        <v>9944620.4596921969</v>
      </c>
      <c r="AB45" s="331">
        <f>RunTime!AB45*Power!AB45</f>
        <v>9461490.3410658333</v>
      </c>
      <c r="AC45" s="332">
        <f>RunTime!AC45*Power!AC45</f>
        <v>11547132.333729999</v>
      </c>
      <c r="AD45" s="332">
        <f>RunTime!AD45*Power!AD45</f>
        <v>9829735.5371808</v>
      </c>
      <c r="AE45" s="332">
        <f>RunTime!AE45*Power!AE45</f>
        <v>7629480.5569400722</v>
      </c>
      <c r="AF45" s="333">
        <f>RunTime!AF45*Power!AF45</f>
        <v>15550730.244960504</v>
      </c>
      <c r="AG45" s="333">
        <f>RunTime!AG45*Power!AG45</f>
        <v>16643950.40896</v>
      </c>
      <c r="AH45" s="333">
        <f>RunTime!AH45*Power!AH45</f>
        <v>17268927.407892432</v>
      </c>
      <c r="AI45" s="334">
        <f>RunTime!AI45*Power!AI45</f>
        <v>8785395.2109420542</v>
      </c>
      <c r="AJ45" s="334">
        <f>RunTime!AJ45*Power!AJ45</f>
        <v>8399267.4741879962</v>
      </c>
      <c r="AK45" s="334">
        <f>RunTime!AK45*Power!AK45</f>
        <v>7698242.0382593479</v>
      </c>
      <c r="AL45" s="334">
        <f>RunTime!AL45*Power!AL45</f>
        <v>7678632.6943415664</v>
      </c>
      <c r="AM45" s="334">
        <f>RunTime!AM45*Power!AM45</f>
        <v>9910214.915641753</v>
      </c>
      <c r="AN45" s="334">
        <f>RunTime!AN45*Power!AN45</f>
        <v>8688043.9299999997</v>
      </c>
      <c r="AO45" s="334">
        <f>RunTime!AO45*Power!AO45</f>
        <v>8477087.2164506856</v>
      </c>
      <c r="AP45" s="334">
        <f>RunTime!AP45*Power!AP45</f>
        <v>7637288.1211200003</v>
      </c>
      <c r="AQ45" s="334">
        <f>RunTime!AQ45*Power!AQ45</f>
        <v>9511779.6409049183</v>
      </c>
      <c r="AR45" s="334">
        <f>RunTime!AR45*Power!AR45</f>
        <v>8161797.2586094541</v>
      </c>
      <c r="AS45" s="334">
        <f>RunTime!AS45*Power!AS45</f>
        <v>8082602.4548399989</v>
      </c>
      <c r="AT45" s="334">
        <f>RunTime!AT45*Power!AT45</f>
        <v>8076397.6096042786</v>
      </c>
      <c r="AU45" s="334">
        <f>RunTime!AU45*Power!AU45</f>
        <v>8070655.3381999992</v>
      </c>
      <c r="AV45" s="370"/>
      <c r="AW45" s="369">
        <f>RunTime!AW45*Power!AW45</f>
        <v>42162825.092359126</v>
      </c>
    </row>
    <row r="46" spans="1:49">
      <c r="A46" s="280" t="s">
        <v>305</v>
      </c>
      <c r="B46" s="14" t="s">
        <v>350</v>
      </c>
      <c r="C46" s="327">
        <f>RunTime!C46*Power!C46</f>
        <v>59000618.95351842</v>
      </c>
      <c r="D46" s="327">
        <f>RunTime!D46*Power!D46</f>
        <v>57790198.006500006</v>
      </c>
      <c r="E46" s="328">
        <f>RunTime!E46*Power!E46</f>
        <v>16286697.221999999</v>
      </c>
      <c r="F46" s="329">
        <f>RunTime!F46*Power!F46</f>
        <v>34686246.486290254</v>
      </c>
      <c r="G46" s="330">
        <f>RunTime!G46*Power!G46</f>
        <v>9031897.9396275803</v>
      </c>
      <c r="H46" s="330">
        <f>RunTime!H46*Power!H46</f>
        <v>6088600.4192490149</v>
      </c>
      <c r="I46" s="330">
        <f>RunTime!I46*Power!I46</f>
        <v>5413921.5197858121</v>
      </c>
      <c r="J46" s="330">
        <f>RunTime!J46*Power!J46</f>
        <v>4084906.4759819284</v>
      </c>
      <c r="K46" s="330">
        <f>RunTime!K46*Power!K46</f>
        <v>9478781.2393500004</v>
      </c>
      <c r="L46" s="330">
        <f>RunTime!L46*Power!L46</f>
        <v>6185607.2732681213</v>
      </c>
      <c r="M46" s="330">
        <f>RunTime!M46*Power!M46</f>
        <v>8231939.1896799002</v>
      </c>
      <c r="N46" s="330">
        <f>RunTime!N46*Power!N46</f>
        <v>5998855.3200000003</v>
      </c>
      <c r="O46" s="330">
        <f>RunTime!O46*Power!O46</f>
        <v>5162407.7100105602</v>
      </c>
      <c r="P46" s="330">
        <f>RunTime!P46*Power!P46</f>
        <v>3971589.8266319996</v>
      </c>
      <c r="Q46" s="330">
        <f>RunTime!Q46*Power!Q46</f>
        <v>8156070.8837856911</v>
      </c>
      <c r="R46" s="330">
        <f>RunTime!R46*Power!R46</f>
        <v>6550380.5253599994</v>
      </c>
      <c r="S46" s="330">
        <f>RunTime!S46*Power!S46</f>
        <v>5944490.1121300003</v>
      </c>
      <c r="T46" s="330">
        <f>RunTime!T46*Power!T46</f>
        <v>3981439.0882634516</v>
      </c>
      <c r="U46" s="330">
        <f>RunTime!U46*Power!U46</f>
        <v>8039819.2725293515</v>
      </c>
      <c r="V46" s="330">
        <f>RunTime!V46*Power!V46</f>
        <v>5731019.7485765573</v>
      </c>
      <c r="W46" s="330">
        <f>RunTime!W46*Power!W46</f>
        <v>5052336.2892179685</v>
      </c>
      <c r="X46" s="330">
        <f>RunTime!X46*Power!X46</f>
        <v>3829721.5949279997</v>
      </c>
      <c r="Y46" s="330">
        <f>RunTime!Y46*Power!Y46</f>
        <v>8093997.9003000008</v>
      </c>
      <c r="Z46" s="330">
        <f>RunTime!Z46*Power!Z46</f>
        <v>5688902.6929800007</v>
      </c>
      <c r="AA46" s="331">
        <f>RunTime!AA46*Power!AA46</f>
        <v>7887998.982992325</v>
      </c>
      <c r="AB46" s="331">
        <f>RunTime!AB46*Power!AB46</f>
        <v>7454961.2306399997</v>
      </c>
      <c r="AC46" s="332">
        <f>RunTime!AC46*Power!AC46</f>
        <v>10841164.657399999</v>
      </c>
      <c r="AD46" s="332">
        <f>RunTime!AD46*Power!AD46</f>
        <v>8418824.7454350274</v>
      </c>
      <c r="AE46" s="332">
        <f>RunTime!AE46*Power!AE46</f>
        <v>6047585.680335056</v>
      </c>
      <c r="AF46" s="333">
        <f>RunTime!AF46*Power!AF46</f>
        <v>12160600.143399999</v>
      </c>
      <c r="AG46" s="333">
        <f>RunTime!AG46*Power!AG46</f>
        <v>13063901.565780001</v>
      </c>
      <c r="AH46" s="333">
        <f>RunTime!AH46*Power!AH46</f>
        <v>12708399.399299238</v>
      </c>
      <c r="AI46" s="334">
        <f>RunTime!AI46*Power!AI46</f>
        <v>6424919.5505299792</v>
      </c>
      <c r="AJ46" s="334">
        <f>RunTime!AJ46*Power!AJ46</f>
        <v>6040210.8393599996</v>
      </c>
      <c r="AK46" s="334">
        <f>RunTime!AK46*Power!AK46</f>
        <v>5296287.1065600002</v>
      </c>
      <c r="AL46" s="334">
        <f>RunTime!AL46*Power!AL46</f>
        <v>5160921.9358559996</v>
      </c>
      <c r="AM46" s="334">
        <f>RunTime!AM46*Power!AM46</f>
        <v>6160743.6839671377</v>
      </c>
      <c r="AN46" s="334">
        <f>RunTime!AN46*Power!AN46</f>
        <v>6355365.7888000002</v>
      </c>
      <c r="AO46" s="334">
        <f>RunTime!AO46*Power!AO46</f>
        <v>6088293.6336520799</v>
      </c>
      <c r="AP46" s="334">
        <f>RunTime!AP46*Power!AP46</f>
        <v>5153193.5642851694</v>
      </c>
      <c r="AQ46" s="334">
        <f>RunTime!AQ46*Power!AQ46</f>
        <v>6170481.5632499997</v>
      </c>
      <c r="AR46" s="334">
        <f>RunTime!AR46*Power!AR46</f>
        <v>5917496.4170062682</v>
      </c>
      <c r="AS46" s="334">
        <f>RunTime!AS46*Power!AS46</f>
        <v>5813529.1149938731</v>
      </c>
      <c r="AT46" s="334">
        <f>RunTime!AT46*Power!AT46</f>
        <v>5940503.9819980618</v>
      </c>
      <c r="AU46" s="334">
        <f>RunTime!AU46*Power!AU46</f>
        <v>5787521.1428146362</v>
      </c>
      <c r="AV46" s="370"/>
      <c r="AW46" s="369">
        <f>RunTime!AW46*Power!AW46</f>
        <v>33020126.248473734</v>
      </c>
    </row>
    <row r="47" spans="1:49">
      <c r="A47" s="280" t="s">
        <v>306</v>
      </c>
      <c r="B47" s="14" t="s">
        <v>350</v>
      </c>
      <c r="C47" s="327">
        <f>RunTime!C47*Power!C47</f>
        <v>53036589.188999996</v>
      </c>
      <c r="D47" s="327">
        <f>RunTime!D47*Power!D47</f>
        <v>52469359.978186905</v>
      </c>
      <c r="E47" s="328">
        <f>RunTime!E47*Power!E47</f>
        <v>15763125.01482</v>
      </c>
      <c r="F47" s="329">
        <f>RunTime!F47*Power!F47</f>
        <v>30814339.49715329</v>
      </c>
      <c r="G47" s="330">
        <f>RunTime!G47*Power!G47</f>
        <v>13701585.436376313</v>
      </c>
      <c r="H47" s="330">
        <f>RunTime!H47*Power!H47</f>
        <v>10122888.16786168</v>
      </c>
      <c r="I47" s="330">
        <f>RunTime!I47*Power!I47</f>
        <v>9492831.8294061441</v>
      </c>
      <c r="J47" s="330">
        <f>RunTime!J47*Power!J47</f>
        <v>7619529.4535670001</v>
      </c>
      <c r="K47" s="330">
        <f>RunTime!K47*Power!K47</f>
        <v>16509661.232239999</v>
      </c>
      <c r="L47" s="330">
        <f>RunTime!L47*Power!L47</f>
        <v>10574720.608562969</v>
      </c>
      <c r="M47" s="330">
        <f>RunTime!M47*Power!M47</f>
        <v>13348081.030421378</v>
      </c>
      <c r="N47" s="330">
        <f>RunTime!N47*Power!N47</f>
        <v>10994094.3004</v>
      </c>
      <c r="O47" s="330">
        <f>RunTime!O47*Power!O47</f>
        <v>9453322.0819001552</v>
      </c>
      <c r="P47" s="330">
        <f>RunTime!P47*Power!P47</f>
        <v>7311968.7199842557</v>
      </c>
      <c r="Q47" s="330">
        <f>RunTime!Q47*Power!Q47</f>
        <v>13278240.652000001</v>
      </c>
      <c r="R47" s="330">
        <f>RunTime!R47*Power!R47</f>
        <v>11017969.157399999</v>
      </c>
      <c r="S47" s="330">
        <f>RunTime!S47*Power!S47</f>
        <v>10325113.516522491</v>
      </c>
      <c r="T47" s="330">
        <f>RunTime!T47*Power!T47</f>
        <v>7454955.8585466584</v>
      </c>
      <c r="U47" s="330">
        <f>RunTime!U47*Power!U47</f>
        <v>13066762.550467985</v>
      </c>
      <c r="V47" s="330">
        <f>RunTime!V47*Power!V47</f>
        <v>9802572.5075005498</v>
      </c>
      <c r="W47" s="330">
        <f>RunTime!W47*Power!W47</f>
        <v>8821931.4609553181</v>
      </c>
      <c r="X47" s="330">
        <f>RunTime!X47*Power!X47</f>
        <v>7129016.3123610783</v>
      </c>
      <c r="Y47" s="330">
        <f>RunTime!Y47*Power!Y47</f>
        <v>13061655.265578413</v>
      </c>
      <c r="Z47" s="330">
        <f>RunTime!Z47*Power!Z47</f>
        <v>9763419.1510934103</v>
      </c>
      <c r="AA47" s="331">
        <f>RunTime!AA47*Power!AA47</f>
        <v>6393679.0150349634</v>
      </c>
      <c r="AB47" s="331">
        <f>RunTime!AB47*Power!AB47</f>
        <v>6064526.2854399998</v>
      </c>
      <c r="AC47" s="332">
        <f>RunTime!AC47*Power!AC47</f>
        <v>9680155.3790943474</v>
      </c>
      <c r="AD47" s="332">
        <f>RunTime!AD47*Power!AD47</f>
        <v>8554427.548475543</v>
      </c>
      <c r="AE47" s="332">
        <f>RunTime!AE47*Power!AE47</f>
        <v>7271779.6885500001</v>
      </c>
      <c r="AF47" s="333">
        <f>RunTime!AF47*Power!AF47</f>
        <v>9472662.97817</v>
      </c>
      <c r="AG47" s="333">
        <f>RunTime!AG47*Power!AG47</f>
        <v>10041134.95692</v>
      </c>
      <c r="AH47" s="333">
        <f>RunTime!AH47*Power!AH47</f>
        <v>9850425.0996456444</v>
      </c>
      <c r="AI47" s="334">
        <f>RunTime!AI47*Power!AI47</f>
        <v>8526286.3014696408</v>
      </c>
      <c r="AJ47" s="334">
        <f>RunTime!AJ47*Power!AJ47</f>
        <v>8334746.8858399997</v>
      </c>
      <c r="AK47" s="334">
        <f>RunTime!AK47*Power!AK47</f>
        <v>8112045.4614950297</v>
      </c>
      <c r="AL47" s="334">
        <f>RunTime!AL47*Power!AL47</f>
        <v>8244913.8380601518</v>
      </c>
      <c r="AM47" s="334">
        <f>RunTime!AM47*Power!AM47</f>
        <v>11272475.398220697</v>
      </c>
      <c r="AN47" s="334">
        <f>RunTime!AN47*Power!AN47</f>
        <v>8460119.8452343494</v>
      </c>
      <c r="AO47" s="334">
        <f>RunTime!AO47*Power!AO47</f>
        <v>8330660.6837999998</v>
      </c>
      <c r="AP47" s="334">
        <f>RunTime!AP47*Power!AP47</f>
        <v>8186253.5639021043</v>
      </c>
      <c r="AQ47" s="334">
        <f>RunTime!AQ47*Power!AQ47</f>
        <v>11334255.137499999</v>
      </c>
      <c r="AR47" s="334">
        <f>RunTime!AR47*Power!AR47</f>
        <v>8030498.9249664312</v>
      </c>
      <c r="AS47" s="334">
        <f>RunTime!AS47*Power!AS47</f>
        <v>8070030.1200477928</v>
      </c>
      <c r="AT47" s="334">
        <f>RunTime!AT47*Power!AT47</f>
        <v>7981924.0374124004</v>
      </c>
      <c r="AU47" s="334">
        <f>RunTime!AU47*Power!AU47</f>
        <v>8084497.1606800109</v>
      </c>
      <c r="AV47" s="370"/>
      <c r="AW47" s="369">
        <f>RunTime!AW47*Power!AW47</f>
        <v>28821876.546192952</v>
      </c>
    </row>
    <row r="48" spans="1:49">
      <c r="A48" s="280" t="s">
        <v>308</v>
      </c>
      <c r="B48" s="14" t="s">
        <v>350</v>
      </c>
      <c r="C48" s="327">
        <f>RunTime!C48*Power!C48</f>
        <v>37644782.7535</v>
      </c>
      <c r="D48" s="327">
        <f>RunTime!D48*Power!D48</f>
        <v>37355955.750994459</v>
      </c>
      <c r="E48" s="328">
        <f>RunTime!E48*Power!E48</f>
        <v>10582049.274449999</v>
      </c>
      <c r="F48" s="329">
        <f>RunTime!F48*Power!F48</f>
        <v>21286793.032199997</v>
      </c>
      <c r="G48" s="330">
        <f>RunTime!G48*Power!G48</f>
        <v>9890053.3911858164</v>
      </c>
      <c r="H48" s="330">
        <f>RunTime!H48*Power!H48</f>
        <v>6951028.3522628099</v>
      </c>
      <c r="I48" s="330">
        <f>RunTime!I48*Power!I48</f>
        <v>6454606.9056168683</v>
      </c>
      <c r="J48" s="330">
        <f>RunTime!J48*Power!J48</f>
        <v>5228781.9737814888</v>
      </c>
      <c r="K48" s="330">
        <f>RunTime!K48*Power!K48</f>
        <v>11299097.356062189</v>
      </c>
      <c r="L48" s="330">
        <f>RunTime!L48*Power!L48</f>
        <v>7137010.4192756265</v>
      </c>
      <c r="M48" s="330">
        <f>RunTime!M48*Power!M48</f>
        <v>9079763.1580485757</v>
      </c>
      <c r="N48" s="330">
        <f>RunTime!N48*Power!N48</f>
        <v>7376735.3409659863</v>
      </c>
      <c r="O48" s="330">
        <f>RunTime!O48*Power!O48</f>
        <v>6635116.5227591777</v>
      </c>
      <c r="P48" s="330">
        <f>RunTime!P48*Power!P48</f>
        <v>4944577.5365340672</v>
      </c>
      <c r="Q48" s="330">
        <f>RunTime!Q48*Power!Q48</f>
        <v>9100721.7983800005</v>
      </c>
      <c r="R48" s="330">
        <f>RunTime!R48*Power!R48</f>
        <v>7397860.9733816562</v>
      </c>
      <c r="S48" s="330">
        <f>RunTime!S48*Power!S48</f>
        <v>7049399.2874199999</v>
      </c>
      <c r="T48" s="330">
        <f>RunTime!T48*Power!T48</f>
        <v>5061167.5798024619</v>
      </c>
      <c r="U48" s="330">
        <f>RunTime!U48*Power!U48</f>
        <v>8960143.8005599994</v>
      </c>
      <c r="V48" s="330">
        <f>RunTime!V48*Power!V48</f>
        <v>6680571.3279613666</v>
      </c>
      <c r="W48" s="330">
        <f>RunTime!W48*Power!W48</f>
        <v>6031666.0772026926</v>
      </c>
      <c r="X48" s="330">
        <f>RunTime!X48*Power!X48</f>
        <v>4875979.1064465707</v>
      </c>
      <c r="Y48" s="330">
        <f>RunTime!Y48*Power!Y48</f>
        <v>8938431.2324000001</v>
      </c>
      <c r="Z48" s="330">
        <f>RunTime!Z48*Power!Z48</f>
        <v>6660354.4365299996</v>
      </c>
      <c r="AA48" s="331">
        <f>RunTime!AA48*Power!AA48</f>
        <v>3956289.5207200004</v>
      </c>
      <c r="AB48" s="331">
        <f>RunTime!AB48*Power!AB48</f>
        <v>3759269.5684800004</v>
      </c>
      <c r="AC48" s="332">
        <f>RunTime!AC48*Power!AC48</f>
        <v>6730474.269392441</v>
      </c>
      <c r="AD48" s="332">
        <f>RunTime!AD48*Power!AD48</f>
        <v>5811471.0796799995</v>
      </c>
      <c r="AE48" s="332">
        <f>RunTime!AE48*Power!AE48</f>
        <v>4856671.2210649997</v>
      </c>
      <c r="AF48" s="333">
        <f>RunTime!AF48*Power!AF48</f>
        <v>5939798.1493505044</v>
      </c>
      <c r="AG48" s="333">
        <f>RunTime!AG48*Power!AG48</f>
        <v>6341239.2708299998</v>
      </c>
      <c r="AH48" s="333">
        <f>RunTime!AH48*Power!AH48</f>
        <v>6215927.00452</v>
      </c>
      <c r="AI48" s="334">
        <f>RunTime!AI48*Power!AI48</f>
        <v>6236948.1414449997</v>
      </c>
      <c r="AJ48" s="334">
        <f>RunTime!AJ48*Power!AJ48</f>
        <v>6072758.5148999998</v>
      </c>
      <c r="AK48" s="334">
        <f>RunTime!AK48*Power!AK48</f>
        <v>5850608.8876400003</v>
      </c>
      <c r="AL48" s="334">
        <f>RunTime!AL48*Power!AL48</f>
        <v>5945749.6161500001</v>
      </c>
      <c r="AM48" s="334">
        <f>RunTime!AM48*Power!AM48</f>
        <v>8033552.452051999</v>
      </c>
      <c r="AN48" s="334">
        <f>RunTime!AN48*Power!AN48</f>
        <v>6188742.5469199996</v>
      </c>
      <c r="AO48" s="334">
        <f>RunTime!AO48*Power!AO48</f>
        <v>6072568.36998</v>
      </c>
      <c r="AP48" s="334">
        <f>RunTime!AP48*Power!AP48</f>
        <v>5882710.8778597638</v>
      </c>
      <c r="AQ48" s="334">
        <f>RunTime!AQ48*Power!AQ48</f>
        <v>8062842.4504199997</v>
      </c>
      <c r="AR48" s="334">
        <f>RunTime!AR48*Power!AR48</f>
        <v>5880434.9169100001</v>
      </c>
      <c r="AS48" s="334">
        <f>RunTime!AS48*Power!AS48</f>
        <v>5880206.2907030247</v>
      </c>
      <c r="AT48" s="334">
        <f>RunTime!AT48*Power!AT48</f>
        <v>5816724.5884100003</v>
      </c>
      <c r="AU48" s="334">
        <f>RunTime!AU48*Power!AU48</f>
        <v>5887407.0080799991</v>
      </c>
      <c r="AV48" s="370"/>
      <c r="AW48" s="369">
        <f>RunTime!AW48*Power!AW48</f>
        <v>18792716.516682126</v>
      </c>
    </row>
    <row r="49" spans="1:49">
      <c r="A49" s="280" t="s">
        <v>316</v>
      </c>
      <c r="B49" s="14" t="s">
        <v>350</v>
      </c>
      <c r="C49" s="327">
        <f>RunTime!C49*Power!C49</f>
        <v>48907956.775200002</v>
      </c>
      <c r="D49" s="327">
        <f>RunTime!D49*Power!D49</f>
        <v>47748444.39259579</v>
      </c>
      <c r="E49" s="328">
        <f>RunTime!E49*Power!E49</f>
        <v>13469827.44042</v>
      </c>
      <c r="F49" s="329">
        <f>RunTime!F49*Power!F49</f>
        <v>29897280.201070141</v>
      </c>
      <c r="G49" s="330">
        <f>RunTime!G49*Power!G49</f>
        <v>8250348.5794873107</v>
      </c>
      <c r="H49" s="330">
        <f>RunTime!H49*Power!H49</f>
        <v>5496532.3793517612</v>
      </c>
      <c r="I49" s="330">
        <f>RunTime!I49*Power!I49</f>
        <v>4779319.1293133199</v>
      </c>
      <c r="J49" s="330">
        <f>RunTime!J49*Power!J49</f>
        <v>3666482.5233732099</v>
      </c>
      <c r="K49" s="330">
        <f>RunTime!K49*Power!K49</f>
        <v>7988832.1147105042</v>
      </c>
      <c r="L49" s="330">
        <f>RunTime!L49*Power!L49</f>
        <v>5425893.9012257708</v>
      </c>
      <c r="M49" s="330">
        <f>RunTime!M49*Power!M49</f>
        <v>7141295.0055845324</v>
      </c>
      <c r="N49" s="330">
        <f>RunTime!N49*Power!N49</f>
        <v>5319115.1735611111</v>
      </c>
      <c r="O49" s="330">
        <f>RunTime!O49*Power!O49</f>
        <v>4395048.9436731385</v>
      </c>
      <c r="P49" s="330">
        <f>RunTime!P49*Power!P49</f>
        <v>3571964.7667364799</v>
      </c>
      <c r="Q49" s="330">
        <f>RunTime!Q49*Power!Q49</f>
        <v>7112896.2089401912</v>
      </c>
      <c r="R49" s="330">
        <f>RunTime!R49*Power!R49</f>
        <v>5444951.229418858</v>
      </c>
      <c r="S49" s="330">
        <f>RunTime!S49*Power!S49</f>
        <v>5203187.4682424664</v>
      </c>
      <c r="T49" s="330">
        <f>RunTime!T49*Power!T49</f>
        <v>3581309.5850473279</v>
      </c>
      <c r="U49" s="330">
        <f>RunTime!U49*Power!U49</f>
        <v>7053548.5192719772</v>
      </c>
      <c r="V49" s="330">
        <f>RunTime!V49*Power!V49</f>
        <v>4892976.1816800004</v>
      </c>
      <c r="W49" s="330">
        <f>RunTime!W49*Power!W49</f>
        <v>4364013.0332999993</v>
      </c>
      <c r="X49" s="330">
        <f>RunTime!X49*Power!X49</f>
        <v>3451524.5984970001</v>
      </c>
      <c r="Y49" s="330">
        <f>RunTime!Y49*Power!Y49</f>
        <v>6941677.6566000003</v>
      </c>
      <c r="Z49" s="330">
        <f>RunTime!Z49*Power!Z49</f>
        <v>4860576.8795941668</v>
      </c>
      <c r="AA49" s="331">
        <f>RunTime!AA49*Power!AA49</f>
        <v>4220495.4262799993</v>
      </c>
      <c r="AB49" s="331">
        <f>RunTime!AB49*Power!AB49</f>
        <v>3982544.8331399998</v>
      </c>
      <c r="AC49" s="332">
        <f>RunTime!AC49*Power!AC49</f>
        <v>9313684.1122500002</v>
      </c>
      <c r="AD49" s="332">
        <f>RunTime!AD49*Power!AD49</f>
        <v>7338663.1919038808</v>
      </c>
      <c r="AE49" s="332">
        <f>RunTime!AE49*Power!AE49</f>
        <v>5691907.0165649997</v>
      </c>
      <c r="AF49" s="333">
        <f>RunTime!AF49*Power!AF49</f>
        <v>6386467.2489900002</v>
      </c>
      <c r="AG49" s="333">
        <f>RunTime!AG49*Power!AG49</f>
        <v>6842678.9442244051</v>
      </c>
      <c r="AH49" s="333">
        <f>RunTime!AH49*Power!AH49</f>
        <v>6696769.7154816007</v>
      </c>
      <c r="AI49" s="334">
        <f>RunTime!AI49*Power!AI49</f>
        <v>6248012.0798800001</v>
      </c>
      <c r="AJ49" s="334">
        <f>RunTime!AJ49*Power!AJ49</f>
        <v>5941018.8524963884</v>
      </c>
      <c r="AK49" s="334">
        <f>RunTime!AK49*Power!AK49</f>
        <v>5378335.3596547805</v>
      </c>
      <c r="AL49" s="334">
        <f>RunTime!AL49*Power!AL49</f>
        <v>5350755.6929900004</v>
      </c>
      <c r="AM49" s="334">
        <f>RunTime!AM49*Power!AM49</f>
        <v>6541129.085377316</v>
      </c>
      <c r="AN49" s="334">
        <f>RunTime!AN49*Power!AN49</f>
        <v>6180887.986286846</v>
      </c>
      <c r="AO49" s="334">
        <f>RunTime!AO49*Power!AO49</f>
        <v>5976399.0262099756</v>
      </c>
      <c r="AP49" s="334">
        <f>RunTime!AP49*Power!AP49</f>
        <v>5300402.7519000005</v>
      </c>
      <c r="AQ49" s="334">
        <f>RunTime!AQ49*Power!AQ49</f>
        <v>6497071.5270299995</v>
      </c>
      <c r="AR49" s="334">
        <f>RunTime!AR49*Power!AR49</f>
        <v>5776649.2677340144</v>
      </c>
      <c r="AS49" s="334">
        <f>RunTime!AS49*Power!AS49</f>
        <v>5672119.3819796219</v>
      </c>
      <c r="AT49" s="334">
        <f>RunTime!AT49*Power!AT49</f>
        <v>5719560.3526421385</v>
      </c>
      <c r="AU49" s="334">
        <f>RunTime!AU49*Power!AU49</f>
        <v>5658687.1765300008</v>
      </c>
      <c r="AV49" s="370"/>
      <c r="AW49" s="369">
        <f>RunTime!AW49*Power!AW49</f>
        <v>21470261.920124061</v>
      </c>
    </row>
    <row r="50" spans="1:49">
      <c r="A50" s="280" t="s">
        <v>317</v>
      </c>
      <c r="B50" s="14" t="s">
        <v>350</v>
      </c>
      <c r="C50" s="327">
        <f>RunTime!C50*Power!C50</f>
        <v>30596448.345479999</v>
      </c>
      <c r="D50" s="327">
        <f>RunTime!D50*Power!D50</f>
        <v>30388061.635399632</v>
      </c>
      <c r="E50" s="328">
        <f>RunTime!E50*Power!E50</f>
        <v>7638926.9332677322</v>
      </c>
      <c r="F50" s="329">
        <f>RunTime!F50*Power!F50</f>
        <v>16055661.967191014</v>
      </c>
      <c r="G50" s="330">
        <f>RunTime!G50*Power!G50</f>
        <v>6579727.3300026599</v>
      </c>
      <c r="H50" s="330">
        <f>RunTime!H50*Power!H50</f>
        <v>4897198.341</v>
      </c>
      <c r="I50" s="330">
        <f>RunTime!I50*Power!I50</f>
        <v>4559840.2556297006</v>
      </c>
      <c r="J50" s="330">
        <f>RunTime!J50*Power!J50</f>
        <v>3554086.8159441273</v>
      </c>
      <c r="K50" s="330">
        <f>RunTime!K50*Power!K50</f>
        <v>6840435.436113338</v>
      </c>
      <c r="L50" s="330">
        <f>RunTime!L50*Power!L50</f>
        <v>4802729.16916</v>
      </c>
      <c r="M50" s="330">
        <f>RunTime!M50*Power!M50</f>
        <v>5932388.5265251892</v>
      </c>
      <c r="N50" s="330">
        <f>RunTime!N50*Power!N50</f>
        <v>4905296.8428420089</v>
      </c>
      <c r="O50" s="330">
        <f>RunTime!O50*Power!O50</f>
        <v>4209364.7305278275</v>
      </c>
      <c r="P50" s="330">
        <f>RunTime!P50*Power!P50</f>
        <v>3325305.4110185453</v>
      </c>
      <c r="Q50" s="330">
        <f>RunTime!Q50*Power!Q50</f>
        <v>5912297.5942799998</v>
      </c>
      <c r="R50" s="330">
        <f>RunTime!R50*Power!R50</f>
        <v>4891286.5856800005</v>
      </c>
      <c r="S50" s="330">
        <f>RunTime!S50*Power!S50</f>
        <v>4704253.5467567164</v>
      </c>
      <c r="T50" s="330">
        <f>RunTime!T50*Power!T50</f>
        <v>3429135.1964437701</v>
      </c>
      <c r="U50" s="330">
        <f>RunTime!U50*Power!U50</f>
        <v>5839425.6351849306</v>
      </c>
      <c r="V50" s="330">
        <f>RunTime!V50*Power!V50</f>
        <v>4437673.39059</v>
      </c>
      <c r="W50" s="330">
        <f>RunTime!W50*Power!W50</f>
        <v>4030500.3731674771</v>
      </c>
      <c r="X50" s="330">
        <f>RunTime!X50*Power!X50</f>
        <v>3289765.7718535569</v>
      </c>
      <c r="Y50" s="330">
        <f>RunTime!Y50*Power!Y50</f>
        <v>5795133.0362</v>
      </c>
      <c r="Z50" s="330">
        <f>RunTime!Z50*Power!Z50</f>
        <v>4404523.4956800006</v>
      </c>
      <c r="AA50" s="331">
        <f>RunTime!AA50*Power!AA50</f>
        <v>2993764.1565</v>
      </c>
      <c r="AB50" s="331">
        <f>RunTime!AB50*Power!AB50</f>
        <v>2858737.6245237309</v>
      </c>
      <c r="AC50" s="332">
        <f>RunTime!AC50*Power!AC50</f>
        <v>4534559.8029672708</v>
      </c>
      <c r="AD50" s="332">
        <f>RunTime!AD50*Power!AD50</f>
        <v>4070122.8307825015</v>
      </c>
      <c r="AE50" s="332">
        <f>RunTime!AE50*Power!AE50</f>
        <v>3494801.9621239998</v>
      </c>
      <c r="AF50" s="333">
        <f>RunTime!AF50*Power!AF50</f>
        <v>4508467.6619446296</v>
      </c>
      <c r="AG50" s="333">
        <f>RunTime!AG50*Power!AG50</f>
        <v>4769476.7992199995</v>
      </c>
      <c r="AH50" s="333">
        <f>RunTime!AH50*Power!AH50</f>
        <v>4718130.3577851783</v>
      </c>
      <c r="AI50" s="334">
        <f>RunTime!AI50*Power!AI50</f>
        <v>3883673.5337999999</v>
      </c>
      <c r="AJ50" s="334">
        <f>RunTime!AJ50*Power!AJ50</f>
        <v>3809095.9300799998</v>
      </c>
      <c r="AK50" s="334">
        <f>RunTime!AK50*Power!AK50</f>
        <v>3759536.21472</v>
      </c>
      <c r="AL50" s="334">
        <f>RunTime!AL50*Power!AL50</f>
        <v>3833576.6513882303</v>
      </c>
      <c r="AM50" s="334">
        <f>RunTime!AM50*Power!AM50</f>
        <v>5276482.4445338575</v>
      </c>
      <c r="AN50" s="334">
        <f>RunTime!AN50*Power!AN50</f>
        <v>3840847.52373</v>
      </c>
      <c r="AO50" s="334">
        <f>RunTime!AO50*Power!AO50</f>
        <v>3810690.9857200002</v>
      </c>
      <c r="AP50" s="334">
        <f>RunTime!AP50*Power!AP50</f>
        <v>3791475.6209395262</v>
      </c>
      <c r="AQ50" s="334">
        <f>RunTime!AQ50*Power!AQ50</f>
        <v>5307117.1528049996</v>
      </c>
      <c r="AR50" s="334">
        <f>RunTime!AR50*Power!AR50</f>
        <v>3680553.1375799999</v>
      </c>
      <c r="AS50" s="334">
        <f>RunTime!AS50*Power!AS50</f>
        <v>3691240.8288955339</v>
      </c>
      <c r="AT50" s="334">
        <f>RunTime!AT50*Power!AT50</f>
        <v>3645761.8215112882</v>
      </c>
      <c r="AU50" s="334">
        <f>RunTime!AU50*Power!AU50</f>
        <v>3696131.7451499999</v>
      </c>
      <c r="AV50" s="370"/>
      <c r="AW50" s="369">
        <f>RunTime!AW50*Power!AW50</f>
        <v>14006816.582296221</v>
      </c>
    </row>
    <row r="51" spans="1:49">
      <c r="A51" s="280" t="s">
        <v>26</v>
      </c>
      <c r="B51" s="14" t="s">
        <v>350</v>
      </c>
      <c r="C51" s="327">
        <f>RunTime!C51*Power!C51</f>
        <v>47528961.963</v>
      </c>
      <c r="D51" s="327">
        <f>RunTime!D51*Power!D51</f>
        <v>46936867.065499999</v>
      </c>
      <c r="E51" s="328">
        <f>RunTime!E51*Power!E51</f>
        <v>13604364.648855969</v>
      </c>
      <c r="F51" s="329">
        <f>RunTime!F51*Power!F51</f>
        <v>26064584.401016932</v>
      </c>
      <c r="G51" s="330">
        <f>RunTime!G51*Power!G51</f>
        <v>11353230.914123595</v>
      </c>
      <c r="H51" s="330">
        <f>RunTime!H51*Power!H51</f>
        <v>8300644.6759239109</v>
      </c>
      <c r="I51" s="330">
        <f>RunTime!I51*Power!I51</f>
        <v>7582723.7032002006</v>
      </c>
      <c r="J51" s="330">
        <f>RunTime!J51*Power!J51</f>
        <v>6005480.7529035136</v>
      </c>
      <c r="K51" s="330">
        <f>RunTime!K51*Power!K51</f>
        <v>12737332.015407393</v>
      </c>
      <c r="L51" s="330">
        <f>RunTime!L51*Power!L51</f>
        <v>8257155.5546192778</v>
      </c>
      <c r="M51" s="330">
        <f>RunTime!M51*Power!M51</f>
        <v>10427755.487326451</v>
      </c>
      <c r="N51" s="330">
        <f>RunTime!N51*Power!N51</f>
        <v>8460398.8234625217</v>
      </c>
      <c r="O51" s="330">
        <f>RunTime!O51*Power!O51</f>
        <v>7049678.7119822046</v>
      </c>
      <c r="P51" s="330">
        <f>RunTime!P51*Power!P51</f>
        <v>5908661.9828084195</v>
      </c>
      <c r="Q51" s="330">
        <f>RunTime!Q51*Power!Q51</f>
        <v>10366386.23006</v>
      </c>
      <c r="R51" s="330">
        <f>RunTime!R51*Power!R51</f>
        <v>8732679.7369499989</v>
      </c>
      <c r="S51" s="330">
        <f>RunTime!S51*Power!S51</f>
        <v>8091939.7902600002</v>
      </c>
      <c r="T51" s="330">
        <f>RunTime!T51*Power!T51</f>
        <v>5895895.583432504</v>
      </c>
      <c r="U51" s="330">
        <f>RunTime!U51*Power!U51</f>
        <v>10261272.441599999</v>
      </c>
      <c r="V51" s="330">
        <f>RunTime!V51*Power!V51</f>
        <v>7944844.7935477691</v>
      </c>
      <c r="W51" s="330">
        <f>RunTime!W51*Power!W51</f>
        <v>7114906.1760952631</v>
      </c>
      <c r="X51" s="330">
        <f>RunTime!X51*Power!X51</f>
        <v>5672961.5503241317</v>
      </c>
      <c r="Y51" s="330">
        <f>RunTime!Y51*Power!Y51</f>
        <v>10233628.2797</v>
      </c>
      <c r="Z51" s="330">
        <f>RunTime!Z51*Power!Z51</f>
        <v>7886454.2844245676</v>
      </c>
      <c r="AA51" s="331">
        <f>RunTime!AA51*Power!AA51</f>
        <v>6370652.6983053917</v>
      </c>
      <c r="AB51" s="331">
        <f>RunTime!AB51*Power!AB51</f>
        <v>6052733.9405824617</v>
      </c>
      <c r="AC51" s="332">
        <f>RunTime!AC51*Power!AC51</f>
        <v>8442576.4881150033</v>
      </c>
      <c r="AD51" s="332">
        <f>RunTime!AD51*Power!AD51</f>
        <v>7397407.6032887446</v>
      </c>
      <c r="AE51" s="332">
        <f>RunTime!AE51*Power!AE51</f>
        <v>6189882.8263570005</v>
      </c>
      <c r="AF51" s="333">
        <f>RunTime!AF51*Power!AF51</f>
        <v>9343486.7316924781</v>
      </c>
      <c r="AG51" s="333">
        <f>RunTime!AG51*Power!AG51</f>
        <v>9945685.9981983416</v>
      </c>
      <c r="AH51" s="333">
        <f>RunTime!AH51*Power!AH51</f>
        <v>9845851.8691499997</v>
      </c>
      <c r="AI51" s="334">
        <f>RunTime!AI51*Power!AI51</f>
        <v>6822925.9423458781</v>
      </c>
      <c r="AJ51" s="334">
        <f>RunTime!AJ51*Power!AJ51</f>
        <v>6627774.4092899999</v>
      </c>
      <c r="AK51" s="334">
        <f>RunTime!AK51*Power!AK51</f>
        <v>6324698.7310800003</v>
      </c>
      <c r="AL51" s="334">
        <f>RunTime!AL51*Power!AL51</f>
        <v>6416418.1672738055</v>
      </c>
      <c r="AM51" s="334">
        <f>RunTime!AM51*Power!AM51</f>
        <v>8455738.9550923761</v>
      </c>
      <c r="AN51" s="334">
        <f>RunTime!AN51*Power!AN51</f>
        <v>6801495.3036799999</v>
      </c>
      <c r="AO51" s="334">
        <f>RunTime!AO51*Power!AO51</f>
        <v>6643105.6757081058</v>
      </c>
      <c r="AP51" s="334">
        <f>RunTime!AP51*Power!AP51</f>
        <v>6372567.8477999996</v>
      </c>
      <c r="AQ51" s="334">
        <f>RunTime!AQ51*Power!AQ51</f>
        <v>8491832.0609579999</v>
      </c>
      <c r="AR51" s="334">
        <f>RunTime!AR51*Power!AR51</f>
        <v>6500623.9640679928</v>
      </c>
      <c r="AS51" s="334">
        <f>RunTime!AS51*Power!AS51</f>
        <v>6457406.8180363113</v>
      </c>
      <c r="AT51" s="334">
        <f>RunTime!AT51*Power!AT51</f>
        <v>6421628.0060276603</v>
      </c>
      <c r="AU51" s="334">
        <f>RunTime!AU51*Power!AU51</f>
        <v>6469129.3495841818</v>
      </c>
      <c r="AV51" s="370"/>
      <c r="AW51" s="369">
        <f>RunTime!AW51*Power!AW51</f>
        <v>27062048.051268436</v>
      </c>
    </row>
    <row r="52" spans="1:49">
      <c r="A52" s="280" t="s">
        <v>131</v>
      </c>
      <c r="B52" s="14" t="s">
        <v>350</v>
      </c>
      <c r="C52" s="327">
        <f>RunTime!C52*Power!C52</f>
        <v>74184011.434985176</v>
      </c>
      <c r="D52" s="327">
        <f>RunTime!D52*Power!D52</f>
        <v>72244239.137999997</v>
      </c>
      <c r="E52" s="328">
        <f>RunTime!E52*Power!E52</f>
        <v>21407596.445038527</v>
      </c>
      <c r="F52" s="329">
        <f>RunTime!F52*Power!F52</f>
        <v>45612203.185947411</v>
      </c>
      <c r="G52" s="330">
        <f>RunTime!G52*Power!G52</f>
        <v>11298912.12161033</v>
      </c>
      <c r="H52" s="330">
        <f>RunTime!H52*Power!H52</f>
        <v>8232641.4603599999</v>
      </c>
      <c r="I52" s="330">
        <f>RunTime!I52*Power!I52</f>
        <v>6735752.54531</v>
      </c>
      <c r="J52" s="330">
        <f>RunTime!J52*Power!J52</f>
        <v>5073634.2744721044</v>
      </c>
      <c r="K52" s="330">
        <f>RunTime!K52*Power!K52</f>
        <v>12785893.959031219</v>
      </c>
      <c r="L52" s="330">
        <f>RunTime!L52*Power!L52</f>
        <v>7923384.2686241828</v>
      </c>
      <c r="M52" s="330">
        <f>RunTime!M52*Power!M52</f>
        <v>10522974.201777764</v>
      </c>
      <c r="N52" s="330">
        <f>RunTime!N52*Power!N52</f>
        <v>7493790.0082852067</v>
      </c>
      <c r="O52" s="330">
        <f>RunTime!O52*Power!O52</f>
        <v>6138738.9309</v>
      </c>
      <c r="P52" s="330">
        <f>RunTime!P52*Power!P52</f>
        <v>4814779.7576948637</v>
      </c>
      <c r="Q52" s="330">
        <f>RunTime!Q52*Power!Q52</f>
        <v>10589185.070999999</v>
      </c>
      <c r="R52" s="330">
        <f>RunTime!R52*Power!R52</f>
        <v>8229360.4519625679</v>
      </c>
      <c r="S52" s="330">
        <f>RunTime!S52*Power!S52</f>
        <v>7398069.7802996021</v>
      </c>
      <c r="T52" s="330">
        <f>RunTime!T52*Power!T52</f>
        <v>4809853.8289700001</v>
      </c>
      <c r="U52" s="330">
        <f>RunTime!U52*Power!U52</f>
        <v>10429348.7925</v>
      </c>
      <c r="V52" s="330">
        <f>RunTime!V52*Power!V52</f>
        <v>7141075.3394195875</v>
      </c>
      <c r="W52" s="330">
        <f>RunTime!W52*Power!W52</f>
        <v>6241008.8932000007</v>
      </c>
      <c r="X52" s="330">
        <f>RunTime!X52*Power!X52</f>
        <v>4605983.9272569995</v>
      </c>
      <c r="Y52" s="330">
        <f>RunTime!Y52*Power!Y52</f>
        <v>10359470.80445</v>
      </c>
      <c r="Z52" s="330">
        <f>RunTime!Z52*Power!Z52</f>
        <v>7096830.4175935294</v>
      </c>
      <c r="AA52" s="331">
        <f>RunTime!AA52*Power!AA52</f>
        <v>7540644.5936799999</v>
      </c>
      <c r="AB52" s="331">
        <f>RunTime!AB52*Power!AB52</f>
        <v>7247311.3557099998</v>
      </c>
      <c r="AC52" s="332">
        <f>RunTime!AC52*Power!AC52</f>
        <v>14702900.744501211</v>
      </c>
      <c r="AD52" s="332">
        <f>RunTime!AD52*Power!AD52</f>
        <v>11146418.65649</v>
      </c>
      <c r="AE52" s="332">
        <f>RunTime!AE52*Power!AE52</f>
        <v>7788173.0018435698</v>
      </c>
      <c r="AF52" s="333">
        <f>RunTime!AF52*Power!AF52</f>
        <v>11687857.026817994</v>
      </c>
      <c r="AG52" s="333">
        <f>RunTime!AG52*Power!AG52</f>
        <v>12854293.413700145</v>
      </c>
      <c r="AH52" s="333">
        <f>RunTime!AH52*Power!AH52</f>
        <v>12270174.787</v>
      </c>
      <c r="AI52" s="334">
        <f>RunTime!AI52*Power!AI52</f>
        <v>8623265.5345349126</v>
      </c>
      <c r="AJ52" s="334">
        <f>RunTime!AJ52*Power!AJ52</f>
        <v>8085952.174247859</v>
      </c>
      <c r="AK52" s="334">
        <f>RunTime!AK52*Power!AK52</f>
        <v>6917481.3570101894</v>
      </c>
      <c r="AL52" s="334">
        <f>RunTime!AL52*Power!AL52</f>
        <v>6687999.0111549618</v>
      </c>
      <c r="AM52" s="334">
        <f>RunTime!AM52*Power!AM52</f>
        <v>7500166.7815664187</v>
      </c>
      <c r="AN52" s="334">
        <f>RunTime!AN52*Power!AN52</f>
        <v>8507393.7062238175</v>
      </c>
      <c r="AO52" s="334">
        <f>RunTime!AO52*Power!AO52</f>
        <v>8125575.3642855091</v>
      </c>
      <c r="AP52" s="334">
        <f>RunTime!AP52*Power!AP52</f>
        <v>6660773.2187999999</v>
      </c>
      <c r="AQ52" s="334">
        <f>RunTime!AQ52*Power!AQ52</f>
        <v>7494969.6908095246</v>
      </c>
      <c r="AR52" s="334">
        <f>RunTime!AR52*Power!AR52</f>
        <v>7890258.7328881286</v>
      </c>
      <c r="AS52" s="334">
        <f>RunTime!AS52*Power!AS52</f>
        <v>7708461.221310134</v>
      </c>
      <c r="AT52" s="334">
        <f>RunTime!AT52*Power!AT52</f>
        <v>7897421.256849098</v>
      </c>
      <c r="AU52" s="334">
        <f>RunTime!AU52*Power!AU52</f>
        <v>7666434.2071517063</v>
      </c>
      <c r="AV52" s="370"/>
      <c r="AW52" s="369">
        <f>RunTime!AW52*Power!AW52</f>
        <v>35528156.22752817</v>
      </c>
    </row>
    <row r="53" spans="1:49">
      <c r="A53" s="280" t="s">
        <v>237</v>
      </c>
      <c r="B53" s="14" t="s">
        <v>350</v>
      </c>
      <c r="C53" s="327">
        <f>RunTime!C53*Power!C53</f>
        <v>67312790.6673861</v>
      </c>
      <c r="D53" s="327">
        <f>RunTime!D53*Power!D53</f>
        <v>65213761.657199994</v>
      </c>
      <c r="E53" s="328">
        <f>RunTime!E53*Power!E53</f>
        <v>15679085.053600002</v>
      </c>
      <c r="F53" s="329">
        <f>RunTime!F53*Power!F53</f>
        <v>32030539.50612</v>
      </c>
      <c r="G53" s="330">
        <f>RunTime!G53*Power!G53</f>
        <v>12603213.2772</v>
      </c>
      <c r="H53" s="330">
        <f>RunTime!H53*Power!H53</f>
        <v>9598817.3386000004</v>
      </c>
      <c r="I53" s="330">
        <f>RunTime!I53*Power!I53</f>
        <v>8161671.0208500009</v>
      </c>
      <c r="J53" s="330">
        <f>RunTime!J53*Power!J53</f>
        <v>6857280.8259659996</v>
      </c>
      <c r="K53" s="330">
        <f>RunTime!K53*Power!K53</f>
        <v>14230758.949999999</v>
      </c>
      <c r="L53" s="330">
        <f>RunTime!L53*Power!L53</f>
        <v>9418353.3487449121</v>
      </c>
      <c r="M53" s="330">
        <f>RunTime!M53*Power!M53</f>
        <v>11859727.77256</v>
      </c>
      <c r="N53" s="330">
        <f>RunTime!N53*Power!N53</f>
        <v>9452688.3037836403</v>
      </c>
      <c r="O53" s="330">
        <f>RunTime!O53*Power!O53</f>
        <v>8696986.5871290714</v>
      </c>
      <c r="P53" s="330">
        <f>RunTime!P53*Power!P53</f>
        <v>6640496.3981279992</v>
      </c>
      <c r="Q53" s="330">
        <f>RunTime!Q53*Power!Q53</f>
        <v>11879812.890686207</v>
      </c>
      <c r="R53" s="330">
        <f>RunTime!R53*Power!R53</f>
        <v>9874588.8694288246</v>
      </c>
      <c r="S53" s="330">
        <f>RunTime!S53*Power!S53</f>
        <v>9245088.5661693607</v>
      </c>
      <c r="T53" s="330">
        <f>RunTime!T53*Power!T53</f>
        <v>6649124.7575690607</v>
      </c>
      <c r="U53" s="330">
        <f>RunTime!U53*Power!U53</f>
        <v>11780860.19217</v>
      </c>
      <c r="V53" s="330">
        <f>RunTime!V53*Power!V53</f>
        <v>8815787.2217599992</v>
      </c>
      <c r="W53" s="330">
        <f>RunTime!W53*Power!W53</f>
        <v>7953271.3656472266</v>
      </c>
      <c r="X53" s="330">
        <f>RunTime!X53*Power!X53</f>
        <v>6392732.0971632395</v>
      </c>
      <c r="Y53" s="330">
        <f>RunTime!Y53*Power!Y53</f>
        <v>12057102.726</v>
      </c>
      <c r="Z53" s="330">
        <f>RunTime!Z53*Power!Z53</f>
        <v>8725484.2325999998</v>
      </c>
      <c r="AA53" s="331">
        <f>RunTime!AA53*Power!AA53</f>
        <v>7387904.7621000009</v>
      </c>
      <c r="AB53" s="331">
        <f>RunTime!AB53*Power!AB53</f>
        <v>7032818.8787999991</v>
      </c>
      <c r="AC53" s="332">
        <f>RunTime!AC53*Power!AC53</f>
        <v>9456141.2765404321</v>
      </c>
      <c r="AD53" s="332">
        <f>RunTime!AD53*Power!AD53</f>
        <v>8250626.4617467709</v>
      </c>
      <c r="AE53" s="332">
        <f>RunTime!AE53*Power!AE53</f>
        <v>6798202.0757770184</v>
      </c>
      <c r="AF53" s="333">
        <f>RunTime!AF53*Power!AF53</f>
        <v>10902253.974579304</v>
      </c>
      <c r="AG53" s="333">
        <f>RunTime!AG53*Power!AG53</f>
        <v>11652815.45992</v>
      </c>
      <c r="AH53" s="333">
        <f>RunTime!AH53*Power!AH53</f>
        <v>11352836.513899999</v>
      </c>
      <c r="AI53" s="334">
        <f>RunTime!AI53*Power!AI53</f>
        <v>8152720.2227184353</v>
      </c>
      <c r="AJ53" s="334">
        <f>RunTime!AJ53*Power!AJ53</f>
        <v>7964969.4079799997</v>
      </c>
      <c r="AK53" s="334">
        <f>RunTime!AK53*Power!AK53</f>
        <v>7689352.0265999995</v>
      </c>
      <c r="AL53" s="334">
        <f>RunTime!AL53*Power!AL53</f>
        <v>7793843.6620811792</v>
      </c>
      <c r="AM53" s="334">
        <f>RunTime!AM53*Power!AM53</f>
        <v>10451366.67498</v>
      </c>
      <c r="AN53" s="334">
        <f>RunTime!AN53*Power!AN53</f>
        <v>8078302.5539721949</v>
      </c>
      <c r="AO53" s="334">
        <f>RunTime!AO53*Power!AO53</f>
        <v>7940910.4097287674</v>
      </c>
      <c r="AP53" s="334">
        <f>RunTime!AP53*Power!AP53</f>
        <v>7682787.2404602319</v>
      </c>
      <c r="AQ53" s="334">
        <f>RunTime!AQ53*Power!AQ53</f>
        <v>10463735.250529133</v>
      </c>
      <c r="AR53" s="334">
        <f>RunTime!AR53*Power!AR53</f>
        <v>7679288.1005158601</v>
      </c>
      <c r="AS53" s="334">
        <f>RunTime!AS53*Power!AS53</f>
        <v>7700677.2441599993</v>
      </c>
      <c r="AT53" s="334">
        <f>RunTime!AT53*Power!AT53</f>
        <v>7618251.30246442</v>
      </c>
      <c r="AU53" s="334">
        <f>RunTime!AU53*Power!AU53</f>
        <v>7666660.0701980321</v>
      </c>
      <c r="AV53" s="370"/>
      <c r="AW53" s="369">
        <f>RunTime!AW53*Power!AW53</f>
        <v>31803601.746619988</v>
      </c>
    </row>
    <row r="54" spans="1:49">
      <c r="A54" s="280" t="s">
        <v>371</v>
      </c>
      <c r="B54" s="14" t="s">
        <v>350</v>
      </c>
      <c r="C54" s="327">
        <f>RunTime!C54*Power!C54</f>
        <v>59791169.690170139</v>
      </c>
      <c r="D54" s="327">
        <f>RunTime!D54*Power!D54</f>
        <v>58382565.841799997</v>
      </c>
      <c r="E54" s="328">
        <f>RunTime!E54*Power!E54</f>
        <v>22002093.82049356</v>
      </c>
      <c r="F54" s="329">
        <f>RunTime!F54*Power!F54</f>
        <v>53056701.5820316</v>
      </c>
      <c r="G54" s="330">
        <f>RunTime!G54*Power!G54</f>
        <v>9039339.2919759136</v>
      </c>
      <c r="H54" s="330">
        <f>RunTime!H54*Power!H54</f>
        <v>6645689.8569600005</v>
      </c>
      <c r="I54" s="330">
        <f>RunTime!I54*Power!I54</f>
        <v>5760057.5197840389</v>
      </c>
      <c r="J54" s="330">
        <f>RunTime!J54*Power!J54</f>
        <v>4689464.4049702585</v>
      </c>
      <c r="K54" s="330">
        <f>RunTime!K54*Power!K54</f>
        <v>10268681.76572</v>
      </c>
      <c r="L54" s="330">
        <f>RunTime!L54*Power!L54</f>
        <v>6490803.7583090635</v>
      </c>
      <c r="M54" s="330">
        <f>RunTime!M54*Power!M54</f>
        <v>8523295.8523873519</v>
      </c>
      <c r="N54" s="330">
        <f>RunTime!N54*Power!N54</f>
        <v>6789850.9305700008</v>
      </c>
      <c r="O54" s="330">
        <f>RunTime!O54*Power!O54</f>
        <v>5721535.3960094787</v>
      </c>
      <c r="P54" s="330">
        <f>RunTime!P54*Power!P54</f>
        <v>4408838.6293080002</v>
      </c>
      <c r="Q54" s="330">
        <f>RunTime!Q54*Power!Q54</f>
        <v>8381583.3523844928</v>
      </c>
      <c r="R54" s="330">
        <f>RunTime!R54*Power!R54</f>
        <v>6830386.3428330468</v>
      </c>
      <c r="S54" s="330">
        <f>RunTime!S54*Power!S54</f>
        <v>6346703.5693000006</v>
      </c>
      <c r="T54" s="330">
        <f>RunTime!T54*Power!T54</f>
        <v>4444547.5088069579</v>
      </c>
      <c r="U54" s="330">
        <f>RunTime!U54*Power!U54</f>
        <v>8311679.3948040009</v>
      </c>
      <c r="V54" s="330">
        <f>RunTime!V54*Power!V54</f>
        <v>6115107.6169157401</v>
      </c>
      <c r="W54" s="330">
        <f>RunTime!W54*Power!W54</f>
        <v>5466011.9738782151</v>
      </c>
      <c r="X54" s="330">
        <f>RunTime!X54*Power!X54</f>
        <v>4342589.3684681803</v>
      </c>
      <c r="Y54" s="330">
        <f>RunTime!Y54*Power!Y54</f>
        <v>8621785.3624200001</v>
      </c>
      <c r="Z54" s="330">
        <f>RunTime!Z54*Power!Z54</f>
        <v>6075797.6618311731</v>
      </c>
      <c r="AA54" s="331">
        <f>RunTime!AA54*Power!AA54</f>
        <v>5591188.1426544869</v>
      </c>
      <c r="AB54" s="331">
        <f>RunTime!AB54*Power!AB54</f>
        <v>5219822.5346510531</v>
      </c>
      <c r="AC54" s="332">
        <f>RunTime!AC54*Power!AC54</f>
        <v>17156894.218156252</v>
      </c>
      <c r="AD54" s="332">
        <f>RunTime!AD54*Power!AD54</f>
        <v>12941860.498041451</v>
      </c>
      <c r="AE54" s="332">
        <f>RunTime!AE54*Power!AE54</f>
        <v>8667498.90405</v>
      </c>
      <c r="AF54" s="333">
        <f>RunTime!AF54*Power!AF54</f>
        <v>7967028.6687000003</v>
      </c>
      <c r="AG54" s="333">
        <f>RunTime!AG54*Power!AG54</f>
        <v>8527095.1774599999</v>
      </c>
      <c r="AH54" s="333">
        <f>RunTime!AH54*Power!AH54</f>
        <v>8329041.4687542589</v>
      </c>
      <c r="AI54" s="334">
        <f>RunTime!AI54*Power!AI54</f>
        <v>6829114.8379250001</v>
      </c>
      <c r="AJ54" s="334">
        <f>RunTime!AJ54*Power!AJ54</f>
        <v>6396989.891569999</v>
      </c>
      <c r="AK54" s="334">
        <f>RunTime!AK54*Power!AK54</f>
        <v>5392443.4737502942</v>
      </c>
      <c r="AL54" s="334">
        <f>RunTime!AL54*Power!AL54</f>
        <v>5272908.3262413293</v>
      </c>
      <c r="AM54" s="334">
        <f>RunTime!AM54*Power!AM54</f>
        <v>6443097.4951200001</v>
      </c>
      <c r="AN54" s="334">
        <f>RunTime!AN54*Power!AN54</f>
        <v>6757010.3618211765</v>
      </c>
      <c r="AO54" s="334">
        <f>RunTime!AO54*Power!AO54</f>
        <v>6414330.7935000006</v>
      </c>
      <c r="AP54" s="334">
        <f>RunTime!AP54*Power!AP54</f>
        <v>5198865.0900400002</v>
      </c>
      <c r="AQ54" s="334">
        <f>RunTime!AQ54*Power!AQ54</f>
        <v>6423865.384326797</v>
      </c>
      <c r="AR54" s="334">
        <f>RunTime!AR54*Power!AR54</f>
        <v>6337327.7892000005</v>
      </c>
      <c r="AS54" s="334">
        <f>RunTime!AS54*Power!AS54</f>
        <v>6080516.1594265541</v>
      </c>
      <c r="AT54" s="334">
        <f>RunTime!AT54*Power!AT54</f>
        <v>6132593.8237563726</v>
      </c>
      <c r="AU54" s="334">
        <f>RunTime!AU54*Power!AU54</f>
        <v>6117523.4954060651</v>
      </c>
      <c r="AV54" s="370"/>
      <c r="AW54" s="369">
        <f>RunTime!AW54*Power!AW54</f>
        <v>27109883.12187013</v>
      </c>
    </row>
    <row r="55" spans="1:49">
      <c r="A55" s="280" t="s">
        <v>7</v>
      </c>
      <c r="B55" s="14" t="s">
        <v>350</v>
      </c>
      <c r="C55" s="327">
        <f>RunTime!C55*Power!C55</f>
        <v>82674726.321400002</v>
      </c>
      <c r="D55" s="327">
        <f>RunTime!D55*Power!D55</f>
        <v>81466202.294247746</v>
      </c>
      <c r="E55" s="328">
        <f>RunTime!E55*Power!E55</f>
        <v>23105702.711951669</v>
      </c>
      <c r="F55" s="329">
        <f>RunTime!F55*Power!F55</f>
        <v>47745708.898925081</v>
      </c>
      <c r="G55" s="330">
        <f>RunTime!G55*Power!G55</f>
        <v>13907933.04276</v>
      </c>
      <c r="H55" s="330">
        <f>RunTime!H55*Power!H55</f>
        <v>10512702.470640725</v>
      </c>
      <c r="I55" s="330">
        <f>RunTime!I55*Power!I55</f>
        <v>9091177.4005200006</v>
      </c>
      <c r="J55" s="330">
        <f>RunTime!J55*Power!J55</f>
        <v>7670036.7534304969</v>
      </c>
      <c r="K55" s="330">
        <f>RunTime!K55*Power!K55</f>
        <v>14598345.249037683</v>
      </c>
      <c r="L55" s="330">
        <f>RunTime!L55*Power!L55</f>
        <v>10722379.19585</v>
      </c>
      <c r="M55" s="330">
        <f>RunTime!M55*Power!M55</f>
        <v>13480958.303540001</v>
      </c>
      <c r="N55" s="330">
        <f>RunTime!N55*Power!N55</f>
        <v>10322497.987399224</v>
      </c>
      <c r="O55" s="330">
        <f>RunTime!O55*Power!O55</f>
        <v>9406036.6043451633</v>
      </c>
      <c r="P55" s="330">
        <f>RunTime!P55*Power!P55</f>
        <v>7428969.1925955284</v>
      </c>
      <c r="Q55" s="330">
        <f>RunTime!Q55*Power!Q55</f>
        <v>13549641.751259999</v>
      </c>
      <c r="R55" s="330">
        <f>RunTime!R55*Power!R55</f>
        <v>11236366.94877</v>
      </c>
      <c r="S55" s="330">
        <f>RunTime!S55*Power!S55</f>
        <v>10373725.336189833</v>
      </c>
      <c r="T55" s="330">
        <f>RunTime!T55*Power!T55</f>
        <v>7423926.8025434231</v>
      </c>
      <c r="U55" s="330">
        <f>RunTime!U55*Power!U55</f>
        <v>13267584.621738469</v>
      </c>
      <c r="V55" s="330">
        <f>RunTime!V55*Power!V55</f>
        <v>9897560.5604926683</v>
      </c>
      <c r="W55" s="330">
        <f>RunTime!W55*Power!W55</f>
        <v>8915843.0880468041</v>
      </c>
      <c r="X55" s="330">
        <f>RunTime!X55*Power!X55</f>
        <v>7097910.0280400002</v>
      </c>
      <c r="Y55" s="330">
        <f>RunTime!Y55*Power!Y55</f>
        <v>13170935.188946383</v>
      </c>
      <c r="Z55" s="330">
        <f>RunTime!Z55*Power!Z55</f>
        <v>9769814.6503249165</v>
      </c>
      <c r="AA55" s="331">
        <f>RunTime!AA55*Power!AA55</f>
        <v>11536893.024209999</v>
      </c>
      <c r="AB55" s="331">
        <f>RunTime!AB55*Power!AB55</f>
        <v>10357761.536460001</v>
      </c>
      <c r="AC55" s="332">
        <f>RunTime!AC55*Power!AC55</f>
        <v>16868069.102762673</v>
      </c>
      <c r="AD55" s="332">
        <f>RunTime!AD55*Power!AD55</f>
        <v>13865830.2686</v>
      </c>
      <c r="AE55" s="332">
        <f>RunTime!AE55*Power!AE55</f>
        <v>10874643.050040001</v>
      </c>
      <c r="AF55" s="333">
        <f>RunTime!AF55*Power!AF55</f>
        <v>16057120.122294864</v>
      </c>
      <c r="AG55" s="333">
        <f>RunTime!AG55*Power!AG55</f>
        <v>17094938.37793</v>
      </c>
      <c r="AH55" s="333">
        <f>RunTime!AH55*Power!AH55</f>
        <v>16779997.710993078</v>
      </c>
      <c r="AI55" s="334">
        <f>RunTime!AI55*Power!AI55</f>
        <v>11382241.079986835</v>
      </c>
      <c r="AJ55" s="334">
        <f>RunTime!AJ55*Power!AJ55</f>
        <v>10802168.380741434</v>
      </c>
      <c r="AK55" s="334">
        <f>RunTime!AK55*Power!AK55</f>
        <v>9945201.4024331216</v>
      </c>
      <c r="AL55" s="334">
        <f>RunTime!AL55*Power!AL55</f>
        <v>9986570.2105360162</v>
      </c>
      <c r="AM55" s="334">
        <f>RunTime!AM55*Power!AM55</f>
        <v>12203413.815687314</v>
      </c>
      <c r="AN55" s="334">
        <f>RunTime!AN55*Power!AN55</f>
        <v>11228513.653513826</v>
      </c>
      <c r="AO55" s="334">
        <f>RunTime!AO55*Power!AO55</f>
        <v>10792724.783440001</v>
      </c>
      <c r="AP55" s="334">
        <f>RunTime!AP55*Power!AP55</f>
        <v>9825947.0881842263</v>
      </c>
      <c r="AQ55" s="334">
        <f>RunTime!AQ55*Power!AQ55</f>
        <v>12236092.532682069</v>
      </c>
      <c r="AR55" s="334">
        <f>RunTime!AR55*Power!AR55</f>
        <v>10504609.293017045</v>
      </c>
      <c r="AS55" s="334">
        <f>RunTime!AS55*Power!AS55</f>
        <v>10436206.210344821</v>
      </c>
      <c r="AT55" s="334">
        <f>RunTime!AT55*Power!AT55</f>
        <v>10785082.358479999</v>
      </c>
      <c r="AU55" s="334">
        <f>RunTime!AU55*Power!AU55</f>
        <v>10321958.320160002</v>
      </c>
      <c r="AV55" s="370"/>
      <c r="AW55" s="369">
        <f>RunTime!AW55*Power!AW55</f>
        <v>45093899.179264553</v>
      </c>
    </row>
    <row r="56" spans="1:49">
      <c r="A56" s="280" t="s">
        <v>312</v>
      </c>
      <c r="B56" s="14" t="s">
        <v>351</v>
      </c>
      <c r="C56" s="327">
        <f>RunTime!C56*Power!C56</f>
        <v>23677726.708446931</v>
      </c>
      <c r="D56" s="327">
        <f>RunTime!D56*Power!D56</f>
        <v>32708853.965424962</v>
      </c>
      <c r="E56" s="328">
        <f>RunTime!E56*Power!E56</f>
        <v>6269449.6537885517</v>
      </c>
      <c r="F56" s="329">
        <f>RunTime!F56*Power!F56</f>
        <v>8139743.7053161198</v>
      </c>
      <c r="G56" s="330">
        <f>RunTime!G56*Power!G56</f>
        <v>4071762.5847203843</v>
      </c>
      <c r="H56" s="330">
        <f>RunTime!H56*Power!H56</f>
        <v>3700259.1681286157</v>
      </c>
      <c r="I56" s="330">
        <f>RunTime!I56*Power!I56</f>
        <v>3119913.5212217518</v>
      </c>
      <c r="J56" s="330">
        <f>RunTime!J56*Power!J56</f>
        <v>2840767.6999676521</v>
      </c>
      <c r="K56" s="330">
        <f>RunTime!K56*Power!K56</f>
        <v>4952780.2159075802</v>
      </c>
      <c r="L56" s="330">
        <f>RunTime!L56*Power!L56</f>
        <v>4492774.231075624</v>
      </c>
      <c r="M56" s="330">
        <f>RunTime!M56*Power!M56</f>
        <v>4581248.2007729821</v>
      </c>
      <c r="N56" s="330">
        <f>RunTime!N56*Power!N56</f>
        <v>4273241.9897534866</v>
      </c>
      <c r="O56" s="330">
        <f>RunTime!O56*Power!O56</f>
        <v>3807143.2132271524</v>
      </c>
      <c r="P56" s="330">
        <f>RunTime!P56*Power!P56</f>
        <v>2827365.7833746001</v>
      </c>
      <c r="Q56" s="330">
        <f>RunTime!Q56*Power!Q56</f>
        <v>5671689.1357758241</v>
      </c>
      <c r="R56" s="330">
        <f>RunTime!R56*Power!R56</f>
        <v>5331866.0049371645</v>
      </c>
      <c r="S56" s="330">
        <f>RunTime!S56*Power!S56</f>
        <v>5038677.7249468435</v>
      </c>
      <c r="T56" s="330">
        <f>RunTime!T56*Power!T56</f>
        <v>3352414.23934945</v>
      </c>
      <c r="U56" s="330">
        <f>RunTime!U56*Power!U56</f>
        <v>5518969.3972161915</v>
      </c>
      <c r="V56" s="330">
        <f>RunTime!V56*Power!V56</f>
        <v>4243909.6471423423</v>
      </c>
      <c r="W56" s="330">
        <f>RunTime!W56*Power!W56</f>
        <v>3882664.1470181402</v>
      </c>
      <c r="X56" s="330">
        <f>RunTime!X56*Power!X56</f>
        <v>3143220.4785496318</v>
      </c>
      <c r="Y56" s="330">
        <f>RunTime!Y56*Power!Y56</f>
        <v>7949723.3897652905</v>
      </c>
      <c r="Z56" s="330">
        <f>RunTime!Z56*Power!Z56</f>
        <v>5023419.9086919324</v>
      </c>
      <c r="AA56" s="331">
        <f>RunTime!AA56*Power!AA56</f>
        <v>2590718.0677079731</v>
      </c>
      <c r="AB56" s="331">
        <f>RunTime!AB56*Power!AB56</f>
        <v>3575331.9847554164</v>
      </c>
      <c r="AC56" s="332">
        <f>RunTime!AC56*Power!AC56</f>
        <v>3642212.225862735</v>
      </c>
      <c r="AD56" s="332">
        <f>RunTime!AD56*Power!AD56</f>
        <v>3211758.7700874121</v>
      </c>
      <c r="AE56" s="332">
        <f>RunTime!AE56*Power!AE56</f>
        <v>2789205.3179340959</v>
      </c>
      <c r="AF56" s="333">
        <f>RunTime!AF56*Power!AF56</f>
        <v>2832675.4788149372</v>
      </c>
      <c r="AG56" s="333">
        <f>RunTime!AG56*Power!AG56</f>
        <v>3783739.9888184923</v>
      </c>
      <c r="AH56" s="333">
        <f>RunTime!AH56*Power!AH56</f>
        <v>5960137.5910193836</v>
      </c>
      <c r="AI56" s="334">
        <f>RunTime!AI56*Power!AI56</f>
        <v>2808073.2984557124</v>
      </c>
      <c r="AJ56" s="334">
        <f>RunTime!AJ56*Power!AJ56</f>
        <v>2770957.8858266519</v>
      </c>
      <c r="AK56" s="334">
        <f>RunTime!AK56*Power!AK56</f>
        <v>2563466.8173414101</v>
      </c>
      <c r="AL56" s="334">
        <f>RunTime!AL56*Power!AL56</f>
        <v>2583217.9426630503</v>
      </c>
      <c r="AM56" s="334">
        <f>RunTime!AM56*Power!AM56</f>
        <v>3184448.1386622041</v>
      </c>
      <c r="AN56" s="334">
        <f>RunTime!AN56*Power!AN56</f>
        <v>3486085.0014500315</v>
      </c>
      <c r="AO56" s="334">
        <f>RunTime!AO56*Power!AO56</f>
        <v>3484690.6380296396</v>
      </c>
      <c r="AP56" s="334">
        <f>RunTime!AP56*Power!AP56</f>
        <v>3322001.2107668398</v>
      </c>
      <c r="AQ56" s="334">
        <f>RunTime!AQ56*Power!AQ56</f>
        <v>4301370.0795513233</v>
      </c>
      <c r="AR56" s="334">
        <f>RunTime!AR56*Power!AR56</f>
        <v>3393151.4950269638</v>
      </c>
      <c r="AS56" s="334">
        <f>RunTime!AS56*Power!AS56</f>
        <v>3417272.8412216804</v>
      </c>
      <c r="AT56" s="334">
        <f>RunTime!AT56*Power!AT56</f>
        <v>4320508.6697792532</v>
      </c>
      <c r="AU56" s="334">
        <f>RunTime!AU56*Power!AU56</f>
        <v>4433853.9118152</v>
      </c>
      <c r="AV56" s="370"/>
      <c r="AW56" s="369">
        <f>RunTime!AW56*Power!AW56</f>
        <v>11860170.895563047</v>
      </c>
    </row>
    <row r="57" spans="1:49">
      <c r="A57" s="280" t="s">
        <v>266</v>
      </c>
      <c r="B57" s="14" t="s">
        <v>351</v>
      </c>
      <c r="C57" s="327">
        <f>RunTime!C57*Power!C57</f>
        <v>25065687.176478416</v>
      </c>
      <c r="D57" s="327">
        <f>RunTime!D57*Power!D57</f>
        <v>33221047.086576656</v>
      </c>
      <c r="E57" s="328">
        <f>RunTime!E57*Power!E57</f>
        <v>5721707.0758872479</v>
      </c>
      <c r="F57" s="329">
        <f>RunTime!F57*Power!F57</f>
        <v>7160657.3810351081</v>
      </c>
      <c r="G57" s="330">
        <f>RunTime!G57*Power!G57</f>
        <v>3283793.7711819238</v>
      </c>
      <c r="H57" s="330">
        <f>RunTime!H57*Power!H57</f>
        <v>3056931.3530770661</v>
      </c>
      <c r="I57" s="330">
        <f>RunTime!I57*Power!I57</f>
        <v>2661606.5461430401</v>
      </c>
      <c r="J57" s="330">
        <f>RunTime!J57*Power!J57</f>
        <v>2534495.4851835282</v>
      </c>
      <c r="K57" s="330">
        <f>RunTime!K57*Power!K57</f>
        <v>3384281.8422654602</v>
      </c>
      <c r="L57" s="330">
        <f>RunTime!L57*Power!L57</f>
        <v>3190053.76961534</v>
      </c>
      <c r="M57" s="330">
        <f>RunTime!M57*Power!M57</f>
        <v>3899033.3389018606</v>
      </c>
      <c r="N57" s="330">
        <f>RunTime!N57*Power!N57</f>
        <v>3783374.88001044</v>
      </c>
      <c r="O57" s="330">
        <f>RunTime!O57*Power!O57</f>
        <v>3429948.6453893678</v>
      </c>
      <c r="P57" s="330">
        <f>RunTime!P57*Power!P57</f>
        <v>2565109.9972519199</v>
      </c>
      <c r="Q57" s="330">
        <f>RunTime!Q57*Power!Q57</f>
        <v>4188220.4387010955</v>
      </c>
      <c r="R57" s="330">
        <f>RunTime!R57*Power!R57</f>
        <v>3959447.0841820044</v>
      </c>
      <c r="S57" s="330">
        <f>RunTime!S57*Power!S57</f>
        <v>3759339.8679906083</v>
      </c>
      <c r="T57" s="330">
        <f>RunTime!T57*Power!T57</f>
        <v>2626544.1480318722</v>
      </c>
      <c r="U57" s="330">
        <f>RunTime!U57*Power!U57</f>
        <v>5061131.1376655521</v>
      </c>
      <c r="V57" s="330">
        <f>RunTime!V57*Power!V57</f>
        <v>3969169.6589502105</v>
      </c>
      <c r="W57" s="330">
        <f>RunTime!W57*Power!W57</f>
        <v>3660927.819051648</v>
      </c>
      <c r="X57" s="330">
        <f>RunTime!X57*Power!X57</f>
        <v>2996912.5558012272</v>
      </c>
      <c r="Y57" s="330">
        <f>RunTime!Y57*Power!Y57</f>
        <v>5390950.7044562399</v>
      </c>
      <c r="Z57" s="330">
        <f>RunTime!Z57*Power!Z57</f>
        <v>3992490.5177697996</v>
      </c>
      <c r="AA57" s="331">
        <f>RunTime!AA57*Power!AA57</f>
        <v>2468757.7969582547</v>
      </c>
      <c r="AB57" s="331">
        <f>RunTime!AB57*Power!AB57</f>
        <v>3474399.9481852269</v>
      </c>
      <c r="AC57" s="332">
        <f>RunTime!AC57*Power!AC57</f>
        <v>3405342.9703398934</v>
      </c>
      <c r="AD57" s="332">
        <f>RunTime!AD57*Power!AD57</f>
        <v>2938632.3273817617</v>
      </c>
      <c r="AE57" s="332">
        <f>RunTime!AE57*Power!AE57</f>
        <v>2562437.2838277379</v>
      </c>
      <c r="AF57" s="333">
        <f>RunTime!AF57*Power!AF57</f>
        <v>2702877.0731845028</v>
      </c>
      <c r="AG57" s="333">
        <f>RunTime!AG57*Power!AG57</f>
        <v>3675113.5943231573</v>
      </c>
      <c r="AH57" s="333">
        <f>RunTime!AH57*Power!AH57</f>
        <v>5776692.8884893535</v>
      </c>
      <c r="AI57" s="334">
        <f>RunTime!AI57*Power!AI57</f>
        <v>2414582.0804258999</v>
      </c>
      <c r="AJ57" s="334">
        <f>RunTime!AJ57*Power!AJ57</f>
        <v>2366829.10769436</v>
      </c>
      <c r="AK57" s="334">
        <f>RunTime!AK57*Power!AK57</f>
        <v>2264261.2506392482</v>
      </c>
      <c r="AL57" s="334">
        <f>RunTime!AL57*Power!AL57</f>
        <v>2313500.5726313516</v>
      </c>
      <c r="AM57" s="334">
        <f>RunTime!AM57*Power!AM57</f>
        <v>2915620.1913120481</v>
      </c>
      <c r="AN57" s="334">
        <f>RunTime!AN57*Power!AN57</f>
        <v>2590362.3036952955</v>
      </c>
      <c r="AO57" s="334">
        <f>RunTime!AO57*Power!AO57</f>
        <v>2561846.8462977721</v>
      </c>
      <c r="AP57" s="334">
        <f>RunTime!AP57*Power!AP57</f>
        <v>2559247.5064580198</v>
      </c>
      <c r="AQ57" s="334">
        <f>RunTime!AQ57*Power!AQ57</f>
        <v>3313262.9330088957</v>
      </c>
      <c r="AR57" s="334">
        <f>RunTime!AR57*Power!AR57</f>
        <v>3094304.8144571641</v>
      </c>
      <c r="AS57" s="334">
        <f>RunTime!AS57*Power!AS57</f>
        <v>3128299.6290080077</v>
      </c>
      <c r="AT57" s="334">
        <f>RunTime!AT57*Power!AT57</f>
        <v>3299544.2069149041</v>
      </c>
      <c r="AU57" s="334">
        <f>RunTime!AU57*Power!AU57</f>
        <v>3378281.0682285437</v>
      </c>
      <c r="AV57" s="370"/>
      <c r="AW57" s="369">
        <f>RunTime!AW57*Power!AW57</f>
        <v>11285415.054321345</v>
      </c>
    </row>
    <row r="58" spans="1:49">
      <c r="A58" s="280" t="s">
        <v>392</v>
      </c>
      <c r="B58" s="14" t="s">
        <v>351</v>
      </c>
      <c r="C58" s="327">
        <f>RunTime!C58*Power!C58</f>
        <v>21459643.088427201</v>
      </c>
      <c r="D58" s="327">
        <f>RunTime!D58*Power!D58</f>
        <v>23676743.227151539</v>
      </c>
      <c r="E58" s="328">
        <f>RunTime!E58*Power!E58</f>
        <v>4253337.5538600106</v>
      </c>
      <c r="F58" s="329">
        <f>RunTime!F58*Power!F58</f>
        <v>7057616.6744693629</v>
      </c>
      <c r="G58" s="330">
        <f>RunTime!G58*Power!G58</f>
        <v>2972600.856710196</v>
      </c>
      <c r="H58" s="330">
        <f>RunTime!H58*Power!H58</f>
        <v>2410112.4224186083</v>
      </c>
      <c r="I58" s="330">
        <f>RunTime!I58*Power!I58</f>
        <v>1818507.5542897598</v>
      </c>
      <c r="J58" s="330">
        <f>RunTime!J58*Power!J58</f>
        <v>1440815.222194348</v>
      </c>
      <c r="K58" s="330">
        <f>RunTime!K58*Power!K58</f>
        <v>3514263.5289751603</v>
      </c>
      <c r="L58" s="330">
        <f>RunTime!L58*Power!L58</f>
        <v>2929780.6907614958</v>
      </c>
      <c r="M58" s="330">
        <f>RunTime!M58*Power!M58</f>
        <v>2826913.64110725</v>
      </c>
      <c r="N58" s="330">
        <f>RunTime!N58*Power!N58</f>
        <v>2380121.05760004</v>
      </c>
      <c r="O58" s="330">
        <f>RunTime!O58*Power!O58</f>
        <v>1968607.8716553</v>
      </c>
      <c r="P58" s="330">
        <f>RunTime!P58*Power!P58</f>
        <v>1246666.868647858</v>
      </c>
      <c r="Q58" s="330">
        <f>RunTime!Q58*Power!Q58</f>
        <v>3522779.0003989623</v>
      </c>
      <c r="R58" s="330">
        <f>RunTime!R58*Power!R58</f>
        <v>3091922.2639557016</v>
      </c>
      <c r="S58" s="330">
        <f>RunTime!S58*Power!S58</f>
        <v>2838919.3082307247</v>
      </c>
      <c r="T58" s="330">
        <f>RunTime!T58*Power!T58</f>
        <v>1501727.7380883398</v>
      </c>
      <c r="U58" s="330">
        <f>RunTime!U58*Power!U58</f>
        <v>3211334.9070438724</v>
      </c>
      <c r="V58" s="330">
        <f>RunTime!V58*Power!V58</f>
        <v>2037697.6650016997</v>
      </c>
      <c r="W58" s="330">
        <f>RunTime!W58*Power!W58</f>
        <v>1813804.3998500563</v>
      </c>
      <c r="X58" s="330">
        <f>RunTime!X58*Power!X58</f>
        <v>1337038.087747507</v>
      </c>
      <c r="Y58" s="330">
        <f>RunTime!Y58*Power!Y58</f>
        <v>4218163.6495487997</v>
      </c>
      <c r="Z58" s="330">
        <f>RunTime!Z58*Power!Z58</f>
        <v>2563852.8690859079</v>
      </c>
      <c r="AA58" s="331">
        <f>RunTime!AA58*Power!AA58</f>
        <v>849225.66984283994</v>
      </c>
      <c r="AB58" s="331">
        <f>RunTime!AB58*Power!AB58</f>
        <v>1119759.4552686263</v>
      </c>
      <c r="AC58" s="332">
        <f>RunTime!AC58*Power!AC58</f>
        <v>2928962.9298998043</v>
      </c>
      <c r="AD58" s="332">
        <f>RunTime!AD58*Power!AD58</f>
        <v>2390031.5317002241</v>
      </c>
      <c r="AE58" s="332">
        <f>RunTime!AE58*Power!AE58</f>
        <v>1631459.0149747038</v>
      </c>
      <c r="AF58" s="333">
        <f>RunTime!AF58*Power!AF58</f>
        <v>1142510.1834630899</v>
      </c>
      <c r="AG58" s="333">
        <f>RunTime!AG58*Power!AG58</f>
        <v>1432003.5728630878</v>
      </c>
      <c r="AH58" s="333">
        <f>RunTime!AH58*Power!AH58</f>
        <v>2154494.7655969025</v>
      </c>
      <c r="AI58" s="334">
        <f>RunTime!AI58*Power!AI58</f>
        <v>2228050.5694487039</v>
      </c>
      <c r="AJ58" s="334">
        <f>RunTime!AJ58*Power!AJ58</f>
        <v>2126324.9405141282</v>
      </c>
      <c r="AK58" s="334">
        <f>RunTime!AK58*Power!AK58</f>
        <v>1762735.5996210482</v>
      </c>
      <c r="AL58" s="334">
        <f>RunTime!AL58*Power!AL58</f>
        <v>1671755.627266956</v>
      </c>
      <c r="AM58" s="334">
        <f>RunTime!AM58*Power!AM58</f>
        <v>1703014.108349985</v>
      </c>
      <c r="AN58" s="334">
        <f>RunTime!AN58*Power!AN58</f>
        <v>2678133.4777414799</v>
      </c>
      <c r="AO58" s="334">
        <f>RunTime!AO58*Power!AO58</f>
        <v>2638010.7572790398</v>
      </c>
      <c r="AP58" s="334">
        <f>RunTime!AP58*Power!AP58</f>
        <v>2071768.0905639362</v>
      </c>
      <c r="AQ58" s="334">
        <f>RunTime!AQ58*Power!AQ58</f>
        <v>2091081.7234750912</v>
      </c>
      <c r="AR58" s="334">
        <f>RunTime!AR58*Power!AR58</f>
        <v>2534002.246011822</v>
      </c>
      <c r="AS58" s="334">
        <f>RunTime!AS58*Power!AS58</f>
        <v>2457641.66807523</v>
      </c>
      <c r="AT58" s="334">
        <f>RunTime!AT58*Power!AT58</f>
        <v>3174372.3432690003</v>
      </c>
      <c r="AU58" s="334">
        <f>RunTime!AU58*Power!AU58</f>
        <v>3166049.377271648</v>
      </c>
      <c r="AV58" s="370"/>
      <c r="AW58" s="369">
        <f>RunTime!AW58*Power!AW58</f>
        <v>6571079.9781295871</v>
      </c>
    </row>
    <row r="59" spans="1:49">
      <c r="A59" s="280" t="s">
        <v>309</v>
      </c>
      <c r="B59" s="14" t="s">
        <v>351</v>
      </c>
      <c r="C59" s="327">
        <f>RunTime!C59*Power!C59</f>
        <v>64821277.337593921</v>
      </c>
      <c r="D59" s="327">
        <f>RunTime!D59*Power!D59</f>
        <v>65412257.096040316</v>
      </c>
      <c r="E59" s="328">
        <f>RunTime!E59*Power!E59</f>
        <v>15586891.121817771</v>
      </c>
      <c r="F59" s="329">
        <f>RunTime!F59*Power!F59</f>
        <v>20921159.899313759</v>
      </c>
      <c r="G59" s="330">
        <f>RunTime!G59*Power!G59</f>
        <v>12888927.672703329</v>
      </c>
      <c r="H59" s="330">
        <f>RunTime!H59*Power!H59</f>
        <v>12100529.339899505</v>
      </c>
      <c r="I59" s="330">
        <f>RunTime!I59*Power!I59</f>
        <v>9491861.8284964692</v>
      </c>
      <c r="J59" s="330">
        <f>RunTime!J59*Power!J59</f>
        <v>8228282.2864785576</v>
      </c>
      <c r="K59" s="330">
        <f>RunTime!K59*Power!K59</f>
        <v>12483946.441154446</v>
      </c>
      <c r="L59" s="330">
        <f>RunTime!L59*Power!L59</f>
        <v>11531989.763991665</v>
      </c>
      <c r="M59" s="330">
        <f>RunTime!M59*Power!M59</f>
        <v>13052553.432335636</v>
      </c>
      <c r="N59" s="330">
        <f>RunTime!N59*Power!N59</f>
        <v>12388268.9748012</v>
      </c>
      <c r="O59" s="330">
        <f>RunTime!O59*Power!O59</f>
        <v>10531905.825096499</v>
      </c>
      <c r="P59" s="330">
        <f>RunTime!P59*Power!P59</f>
        <v>7570940.2320590513</v>
      </c>
      <c r="Q59" s="330">
        <f>RunTime!Q59*Power!Q59</f>
        <v>13080018.3142941</v>
      </c>
      <c r="R59" s="330">
        <f>RunTime!R59*Power!R59</f>
        <v>12258877.181584192</v>
      </c>
      <c r="S59" s="330">
        <f>RunTime!S59*Power!S59</f>
        <v>11264079.378560929</v>
      </c>
      <c r="T59" s="330">
        <f>RunTime!T59*Power!T59</f>
        <v>7403603.5091059729</v>
      </c>
      <c r="U59" s="330">
        <f>RunTime!U59*Power!U59</f>
        <v>14842455.555668268</v>
      </c>
      <c r="V59" s="330">
        <f>RunTime!V59*Power!V59</f>
        <v>11556112.764780749</v>
      </c>
      <c r="W59" s="330">
        <f>RunTime!W59*Power!W59</f>
        <v>10294688.028316071</v>
      </c>
      <c r="X59" s="330">
        <f>RunTime!X59*Power!X59</f>
        <v>8098918.2861157022</v>
      </c>
      <c r="Y59" s="330">
        <f>RunTime!Y59*Power!Y59</f>
        <v>15441825.925583068</v>
      </c>
      <c r="Z59" s="330">
        <f>RunTime!Z59*Power!Z59</f>
        <v>11063529.175983507</v>
      </c>
      <c r="AA59" s="331">
        <f>RunTime!AA59*Power!AA59</f>
        <v>7637069.7917667655</v>
      </c>
      <c r="AB59" s="331">
        <f>RunTime!AB59*Power!AB59</f>
        <v>9872919.5369795915</v>
      </c>
      <c r="AC59" s="332">
        <f>RunTime!AC59*Power!AC59</f>
        <v>9658430.3219665401</v>
      </c>
      <c r="AD59" s="332">
        <f>RunTime!AD59*Power!AD59</f>
        <v>8601003.0965980813</v>
      </c>
      <c r="AE59" s="332">
        <f>RunTime!AE59*Power!AE59</f>
        <v>6648682.66534214</v>
      </c>
      <c r="AF59" s="333">
        <f>RunTime!AF59*Power!AF59</f>
        <v>8216529.4259996889</v>
      </c>
      <c r="AG59" s="333">
        <f>RunTime!AG59*Power!AG59</f>
        <v>10345768.813791538</v>
      </c>
      <c r="AH59" s="333">
        <f>RunTime!AH59*Power!AH59</f>
        <v>16155111.075146081</v>
      </c>
      <c r="AI59" s="334">
        <f>RunTime!AI59*Power!AI59</f>
        <v>8223902.7899428504</v>
      </c>
      <c r="AJ59" s="334">
        <f>RunTime!AJ59*Power!AJ59</f>
        <v>8047291.7679142505</v>
      </c>
      <c r="AK59" s="334">
        <f>RunTime!AK59*Power!AK59</f>
        <v>6990228.8964686887</v>
      </c>
      <c r="AL59" s="334">
        <f>RunTime!AL59*Power!AL59</f>
        <v>6815141.3463257086</v>
      </c>
      <c r="AM59" s="334">
        <f>RunTime!AM59*Power!AM59</f>
        <v>7536865.5861496171</v>
      </c>
      <c r="AN59" s="334">
        <f>RunTime!AN59*Power!AN59</f>
        <v>8684239.5532589518</v>
      </c>
      <c r="AO59" s="334">
        <f>RunTime!AO59*Power!AO59</f>
        <v>8559011.2166960221</v>
      </c>
      <c r="AP59" s="334">
        <f>RunTime!AP59*Power!AP59</f>
        <v>7678471.2209014315</v>
      </c>
      <c r="AQ59" s="334">
        <f>RunTime!AQ59*Power!AQ59</f>
        <v>8543353.4196925219</v>
      </c>
      <c r="AR59" s="334">
        <f>RunTime!AR59*Power!AR59</f>
        <v>9346017.820831174</v>
      </c>
      <c r="AS59" s="334">
        <f>RunTime!AS59*Power!AS59</f>
        <v>9299649.8832846116</v>
      </c>
      <c r="AT59" s="334">
        <f>RunTime!AT59*Power!AT59</f>
        <v>9687677.5302003473</v>
      </c>
      <c r="AU59" s="334">
        <f>RunTime!AU59*Power!AU59</f>
        <v>9813957.0591157936</v>
      </c>
      <c r="AV59" s="370"/>
      <c r="AW59" s="369">
        <f>RunTime!AW59*Power!AW59</f>
        <v>35281305.291590251</v>
      </c>
    </row>
    <row r="60" spans="1:49">
      <c r="A60" s="280" t="s">
        <v>258</v>
      </c>
      <c r="B60" s="14" t="s">
        <v>351</v>
      </c>
      <c r="C60" s="327">
        <f>RunTime!C60*Power!C60</f>
        <v>43598440.245787725</v>
      </c>
      <c r="D60" s="327">
        <f>RunTime!D60*Power!D60</f>
        <v>49728333.807233438</v>
      </c>
      <c r="E60" s="328">
        <f>RunTime!E60*Power!E60</f>
        <v>10857785.973455537</v>
      </c>
      <c r="F60" s="329">
        <f>RunTime!F60*Power!F60</f>
        <v>13373408.725505749</v>
      </c>
      <c r="G60" s="330">
        <f>RunTime!G60*Power!G60</f>
        <v>9187565.6604248062</v>
      </c>
      <c r="H60" s="330">
        <f>RunTime!H60*Power!H60</f>
        <v>8739922.1649516709</v>
      </c>
      <c r="I60" s="330">
        <f>RunTime!I60*Power!I60</f>
        <v>6910332.2400461761</v>
      </c>
      <c r="J60" s="330">
        <f>RunTime!J60*Power!J60</f>
        <v>5875988.2731205234</v>
      </c>
      <c r="K60" s="330">
        <f>RunTime!K60*Power!K60</f>
        <v>10062506.585843004</v>
      </c>
      <c r="L60" s="330">
        <f>RunTime!L60*Power!L60</f>
        <v>9585226.7238036599</v>
      </c>
      <c r="M60" s="330">
        <f>RunTime!M60*Power!M60</f>
        <v>9555503.5200007949</v>
      </c>
      <c r="N60" s="330">
        <f>RunTime!N60*Power!N60</f>
        <v>9060956.2662163302</v>
      </c>
      <c r="O60" s="330">
        <f>RunTime!O60*Power!O60</f>
        <v>7649948.7355474196</v>
      </c>
      <c r="P60" s="330">
        <f>RunTime!P60*Power!P60</f>
        <v>5503017.5661620097</v>
      </c>
      <c r="Q60" s="330">
        <f>RunTime!Q60*Power!Q60</f>
        <v>10641753.336697379</v>
      </c>
      <c r="R60" s="330">
        <f>RunTime!R60*Power!R60</f>
        <v>10113344.36907652</v>
      </c>
      <c r="S60" s="330">
        <f>RunTime!S60*Power!S60</f>
        <v>9224049.3265858274</v>
      </c>
      <c r="T60" s="330">
        <f>RunTime!T60*Power!T60</f>
        <v>5915140.6809577523</v>
      </c>
      <c r="U60" s="330">
        <f>RunTime!U60*Power!U60</f>
        <v>10924427.315442631</v>
      </c>
      <c r="V60" s="330">
        <f>RunTime!V60*Power!V60</f>
        <v>8538662.52582624</v>
      </c>
      <c r="W60" s="330">
        <f>RunTime!W60*Power!W60</f>
        <v>7654305.3535930868</v>
      </c>
      <c r="X60" s="330">
        <f>RunTime!X60*Power!X60</f>
        <v>5968077.1296254117</v>
      </c>
      <c r="Y60" s="330">
        <f>RunTime!Y60*Power!Y60</f>
        <v>12611692.401914585</v>
      </c>
      <c r="Z60" s="330">
        <f>RunTime!Z60*Power!Z60</f>
        <v>9208868.9807340726</v>
      </c>
      <c r="AA60" s="331">
        <f>RunTime!AA60*Power!AA60</f>
        <v>4106550.7044108189</v>
      </c>
      <c r="AB60" s="331">
        <f>RunTime!AB60*Power!AB60</f>
        <v>5493274.6755254976</v>
      </c>
      <c r="AC60" s="332">
        <f>RunTime!AC60*Power!AC60</f>
        <v>6822107.14655915</v>
      </c>
      <c r="AD60" s="332">
        <f>RunTime!AD60*Power!AD60</f>
        <v>5874287.8684741193</v>
      </c>
      <c r="AE60" s="332">
        <f>RunTime!AE60*Power!AE60</f>
        <v>4803783.3217296321</v>
      </c>
      <c r="AF60" s="333">
        <f>RunTime!AF60*Power!AF60</f>
        <v>4302873.5381539948</v>
      </c>
      <c r="AG60" s="333">
        <f>RunTime!AG60*Power!AG60</f>
        <v>5648193.1395018147</v>
      </c>
      <c r="AH60" s="333">
        <f>RunTime!AH60*Power!AH60</f>
        <v>9064645.1836835667</v>
      </c>
      <c r="AI60" s="334">
        <f>RunTime!AI60*Power!AI60</f>
        <v>6040388.7383407988</v>
      </c>
      <c r="AJ60" s="334">
        <f>RunTime!AJ60*Power!AJ60</f>
        <v>5871277.2405563202</v>
      </c>
      <c r="AK60" s="334">
        <f>RunTime!AK60*Power!AK60</f>
        <v>5061166.41819272</v>
      </c>
      <c r="AL60" s="334">
        <f>RunTime!AL60*Power!AL60</f>
        <v>4912405.1600002563</v>
      </c>
      <c r="AM60" s="334">
        <f>RunTime!AM60*Power!AM60</f>
        <v>5404977.8295302158</v>
      </c>
      <c r="AN60" s="334">
        <f>RunTime!AN60*Power!AN60</f>
        <v>6873333.6788064605</v>
      </c>
      <c r="AO60" s="334">
        <f>RunTime!AO60*Power!AO60</f>
        <v>6806532.725321034</v>
      </c>
      <c r="AP60" s="334">
        <f>RunTime!AP60*Power!AP60</f>
        <v>5888436.5790611282</v>
      </c>
      <c r="AQ60" s="334">
        <f>RunTime!AQ60*Power!AQ60</f>
        <v>6681644.0552569674</v>
      </c>
      <c r="AR60" s="334">
        <f>RunTime!AR60*Power!AR60</f>
        <v>6953204.8367779767</v>
      </c>
      <c r="AS60" s="334">
        <f>RunTime!AS60*Power!AS60</f>
        <v>6901710.5196723361</v>
      </c>
      <c r="AT60" s="334">
        <f>RunTime!AT60*Power!AT60</f>
        <v>8139850.6690548183</v>
      </c>
      <c r="AU60" s="334">
        <f>RunTime!AU60*Power!AU60</f>
        <v>8218206.3120598011</v>
      </c>
      <c r="AV60" s="370"/>
      <c r="AW60" s="369">
        <f>RunTime!AW60*Power!AW60</f>
        <v>22103018.232611451</v>
      </c>
    </row>
    <row r="61" spans="1:49">
      <c r="A61" s="280" t="s">
        <v>378</v>
      </c>
      <c r="B61" s="14" t="s">
        <v>351</v>
      </c>
      <c r="C61" s="327">
        <f>RunTime!C61*Power!C61</f>
        <v>44773227.728390597</v>
      </c>
      <c r="D61" s="327">
        <f>RunTime!D61*Power!D61</f>
        <v>51946026.687572785</v>
      </c>
      <c r="E61" s="328">
        <f>RunTime!E61*Power!E61</f>
        <v>12466861.593673101</v>
      </c>
      <c r="F61" s="329">
        <f>RunTime!F61*Power!F61</f>
        <v>16385408.691755282</v>
      </c>
      <c r="G61" s="330">
        <f>RunTime!G61*Power!G61</f>
        <v>10699991.292455202</v>
      </c>
      <c r="H61" s="330">
        <f>RunTime!H61*Power!H61</f>
        <v>10163497.455037056</v>
      </c>
      <c r="I61" s="330">
        <f>RunTime!I61*Power!I61</f>
        <v>8185776.8687088471</v>
      </c>
      <c r="J61" s="330">
        <f>RunTime!J61*Power!J61</f>
        <v>6932930.9493511803</v>
      </c>
      <c r="K61" s="330">
        <f>RunTime!K61*Power!K61</f>
        <v>10791045.76832</v>
      </c>
      <c r="L61" s="330">
        <f>RunTime!L61*Power!L61</f>
        <v>10155155.978560943</v>
      </c>
      <c r="M61" s="330">
        <f>RunTime!M61*Power!M61</f>
        <v>10860480.561141707</v>
      </c>
      <c r="N61" s="330">
        <f>RunTime!N61*Power!N61</f>
        <v>10308895.789540524</v>
      </c>
      <c r="O61" s="330">
        <f>RunTime!O61*Power!O61</f>
        <v>8692741.3257650007</v>
      </c>
      <c r="P61" s="330">
        <f>RunTime!P61*Power!P61</f>
        <v>6232316.2140292907</v>
      </c>
      <c r="Q61" s="330">
        <f>RunTime!Q61*Power!Q61</f>
        <v>10957384.002287343</v>
      </c>
      <c r="R61" s="330">
        <f>RunTime!R61*Power!R61</f>
        <v>10407477.142239371</v>
      </c>
      <c r="S61" s="330">
        <f>RunTime!S61*Power!S61</f>
        <v>9486583.2709904891</v>
      </c>
      <c r="T61" s="330">
        <f>RunTime!T61*Power!T61</f>
        <v>6139022.856755022</v>
      </c>
      <c r="U61" s="330">
        <f>RunTime!U61*Power!U61</f>
        <v>12079162.539035298</v>
      </c>
      <c r="V61" s="330">
        <f>RunTime!V61*Power!V61</f>
        <v>9413318.4143925589</v>
      </c>
      <c r="W61" s="330">
        <f>RunTime!W61*Power!W61</f>
        <v>8441941.1881803032</v>
      </c>
      <c r="X61" s="330">
        <f>RunTime!X61*Power!X61</f>
        <v>6602281.0434024204</v>
      </c>
      <c r="Y61" s="330">
        <f>RunTime!Y61*Power!Y61</f>
        <v>12531056.084324496</v>
      </c>
      <c r="Z61" s="330">
        <f>RunTime!Z61*Power!Z61</f>
        <v>9228550.1717037857</v>
      </c>
      <c r="AA61" s="331">
        <f>RunTime!AA61*Power!AA61</f>
        <v>4378287.4680574154</v>
      </c>
      <c r="AB61" s="331">
        <f>RunTime!AB61*Power!AB61</f>
        <v>5922967.0714657735</v>
      </c>
      <c r="AC61" s="332">
        <f>RunTime!AC61*Power!AC61</f>
        <v>7438857.5828686478</v>
      </c>
      <c r="AD61" s="332">
        <f>RunTime!AD61*Power!AD61</f>
        <v>6430530.1543744234</v>
      </c>
      <c r="AE61" s="332">
        <f>RunTime!AE61*Power!AE61</f>
        <v>5270533.6846565837</v>
      </c>
      <c r="AF61" s="333">
        <f>RunTime!AF61*Power!AF61</f>
        <v>4642901.3669837285</v>
      </c>
      <c r="AG61" s="333">
        <f>RunTime!AG61*Power!AG61</f>
        <v>6191966.5414517354</v>
      </c>
      <c r="AH61" s="333">
        <f>RunTime!AH61*Power!AH61</f>
        <v>9906439.3791376054</v>
      </c>
      <c r="AI61" s="334">
        <f>RunTime!AI61*Power!AI61</f>
        <v>6643722.5902945045</v>
      </c>
      <c r="AJ61" s="334">
        <f>RunTime!AJ61*Power!AJ61</f>
        <v>6442577.531709102</v>
      </c>
      <c r="AK61" s="334">
        <f>RunTime!AK61*Power!AK61</f>
        <v>5548264.50850752</v>
      </c>
      <c r="AL61" s="334">
        <f>RunTime!AL61*Power!AL61</f>
        <v>5431471.2364143841</v>
      </c>
      <c r="AM61" s="334">
        <f>RunTime!AM61*Power!AM61</f>
        <v>6021565.6464133207</v>
      </c>
      <c r="AN61" s="334">
        <f>RunTime!AN61*Power!AN61</f>
        <v>6748520.4347139224</v>
      </c>
      <c r="AO61" s="334">
        <f>RunTime!AO61*Power!AO61</f>
        <v>6690155.5543914922</v>
      </c>
      <c r="AP61" s="334">
        <f>RunTime!AP61*Power!AP61</f>
        <v>5824107.7801840259</v>
      </c>
      <c r="AQ61" s="334">
        <f>RunTime!AQ61*Power!AQ61</f>
        <v>6699493.5089418897</v>
      </c>
      <c r="AR61" s="334">
        <f>RunTime!AR61*Power!AR61</f>
        <v>7314921.536809722</v>
      </c>
      <c r="AS61" s="334">
        <f>RunTime!AS61*Power!AS61</f>
        <v>7282100.5088554081</v>
      </c>
      <c r="AT61" s="334">
        <f>RunTime!AT61*Power!AT61</f>
        <v>7744919.8616585098</v>
      </c>
      <c r="AU61" s="334">
        <f>RunTime!AU61*Power!AU61</f>
        <v>7857884.6195345595</v>
      </c>
      <c r="AV61" s="370"/>
      <c r="AW61" s="369">
        <f>RunTime!AW61*Power!AW61</f>
        <v>24088701.459407084</v>
      </c>
    </row>
    <row r="62" spans="1:49">
      <c r="A62" s="280" t="s">
        <v>379</v>
      </c>
      <c r="B62" s="14" t="s">
        <v>351</v>
      </c>
      <c r="C62" s="327">
        <f>RunTime!C62*Power!C62</f>
        <v>132193328.16494362</v>
      </c>
      <c r="D62" s="327">
        <f>RunTime!D62*Power!D62</f>
        <v>127052215.238463</v>
      </c>
      <c r="E62" s="328">
        <f>RunTime!E62*Power!E62</f>
        <v>17953125.059106056</v>
      </c>
      <c r="F62" s="329">
        <f>RunTime!F62*Power!F62</f>
        <v>25031965.05593263</v>
      </c>
      <c r="G62" s="330">
        <f>RunTime!G62*Power!G62</f>
        <v>16170658.727318866</v>
      </c>
      <c r="H62" s="330">
        <f>RunTime!H62*Power!H62</f>
        <v>14296799.845842376</v>
      </c>
      <c r="I62" s="330">
        <f>RunTime!I62*Power!I62</f>
        <v>11700569.192801345</v>
      </c>
      <c r="J62" s="330">
        <f>RunTime!J62*Power!J62</f>
        <v>10260176.77479168</v>
      </c>
      <c r="K62" s="330">
        <f>RunTime!K62*Power!K62</f>
        <v>19478115.50640538</v>
      </c>
      <c r="L62" s="330">
        <f>RunTime!L62*Power!L62</f>
        <v>17505734.49168168</v>
      </c>
      <c r="M62" s="330">
        <f>RunTime!M62*Power!M62</f>
        <v>16886299.367913708</v>
      </c>
      <c r="N62" s="330">
        <f>RunTime!N62*Power!N62</f>
        <v>15594493.320769625</v>
      </c>
      <c r="O62" s="330">
        <f>RunTime!O62*Power!O62</f>
        <v>13511417.845498638</v>
      </c>
      <c r="P62" s="330">
        <f>RunTime!P62*Power!P62</f>
        <v>9596686.281310657</v>
      </c>
      <c r="Q62" s="330">
        <f>RunTime!Q62*Power!Q62</f>
        <v>20753823.76968411</v>
      </c>
      <c r="R62" s="330">
        <f>RunTime!R62*Power!R62</f>
        <v>19403746.425087363</v>
      </c>
      <c r="S62" s="330">
        <f>RunTime!S62*Power!S62</f>
        <v>17942033.879026741</v>
      </c>
      <c r="T62" s="330">
        <f>RunTime!T62*Power!T62</f>
        <v>11498851.237032011</v>
      </c>
      <c r="U62" s="330">
        <f>RunTime!U62*Power!U62</f>
        <v>19507935.252517398</v>
      </c>
      <c r="V62" s="330">
        <f>RunTime!V62*Power!V62</f>
        <v>14343390.237183208</v>
      </c>
      <c r="W62" s="330">
        <f>RunTime!W62*Power!W62</f>
        <v>12982480.973121503</v>
      </c>
      <c r="X62" s="330">
        <f>RunTime!X62*Power!X62</f>
        <v>10548152.749741977</v>
      </c>
      <c r="Y62" s="330">
        <f>RunTime!Y62*Power!Y62</f>
        <v>26041500.280257985</v>
      </c>
      <c r="Z62" s="330">
        <f>RunTime!Z62*Power!Z62</f>
        <v>17126505.327205051</v>
      </c>
      <c r="AA62" s="331">
        <f>RunTime!AA62*Power!AA62</f>
        <v>7495176.6469515879</v>
      </c>
      <c r="AB62" s="331">
        <f>RunTime!AB62*Power!AB62</f>
        <v>10102088.77063119</v>
      </c>
      <c r="AC62" s="332">
        <f>RunTime!AC62*Power!AC62</f>
        <v>10968675.306159727</v>
      </c>
      <c r="AD62" s="332">
        <f>RunTime!AD62*Power!AD62</f>
        <v>9676545.8137090877</v>
      </c>
      <c r="AE62" s="332">
        <f>RunTime!AE62*Power!AE62</f>
        <v>8197878.7609158019</v>
      </c>
      <c r="AF62" s="333">
        <f>RunTime!AF62*Power!AF62</f>
        <v>8577011.8747934103</v>
      </c>
      <c r="AG62" s="333">
        <f>RunTime!AG62*Power!AG62</f>
        <v>11083382.78913603</v>
      </c>
      <c r="AH62" s="333">
        <f>RunTime!AH62*Power!AH62</f>
        <v>16855934.51320532</v>
      </c>
      <c r="AI62" s="334">
        <f>RunTime!AI62*Power!AI62</f>
        <v>10274049.628267175</v>
      </c>
      <c r="AJ62" s="334">
        <f>RunTime!AJ62*Power!AJ62</f>
        <v>10126908.079467792</v>
      </c>
      <c r="AK62" s="334">
        <f>RunTime!AK62*Power!AK62</f>
        <v>9167036.3906686325</v>
      </c>
      <c r="AL62" s="334">
        <f>RunTime!AL62*Power!AL62</f>
        <v>9139735.8080172129</v>
      </c>
      <c r="AM62" s="334">
        <f>RunTime!AM62*Power!AM62</f>
        <v>11192430.361180615</v>
      </c>
      <c r="AN62" s="334">
        <f>RunTime!AN62*Power!AN62</f>
        <v>12638685.652706454</v>
      </c>
      <c r="AO62" s="334">
        <f>RunTime!AO62*Power!AO62</f>
        <v>12596107.895033319</v>
      </c>
      <c r="AP62" s="334">
        <f>RunTime!AP62*Power!AP62</f>
        <v>11762911.505501823</v>
      </c>
      <c r="AQ62" s="334">
        <f>RunTime!AQ62*Power!AQ62</f>
        <v>15130205.719807671</v>
      </c>
      <c r="AR62" s="334">
        <f>RunTime!AR62*Power!AR62</f>
        <v>11952688.881092912</v>
      </c>
      <c r="AS62" s="334">
        <f>RunTime!AS62*Power!AS62</f>
        <v>11989283.020699451</v>
      </c>
      <c r="AT62" s="334">
        <f>RunTime!AT62*Power!AT62</f>
        <v>15205446.550131081</v>
      </c>
      <c r="AU62" s="334">
        <f>RunTime!AU62*Power!AU62</f>
        <v>15611229.723538099</v>
      </c>
      <c r="AV62" s="370"/>
      <c r="AW62" s="369">
        <f>RunTime!AW62*Power!AW62</f>
        <v>44704624.753038369</v>
      </c>
    </row>
    <row r="63" spans="1:49">
      <c r="A63" s="280" t="s">
        <v>380</v>
      </c>
      <c r="B63" s="14" t="s">
        <v>351</v>
      </c>
      <c r="C63" s="327">
        <f>RunTime!C63*Power!C63</f>
        <v>30683430.868771549</v>
      </c>
      <c r="D63" s="327">
        <f>RunTime!D63*Power!D63</f>
        <v>40270390.37862163</v>
      </c>
      <c r="E63" s="328">
        <f>RunTime!E63*Power!E63</f>
        <v>9102460.4719321132</v>
      </c>
      <c r="F63" s="329">
        <f>RunTime!F63*Power!F63</f>
        <v>17694768.310548682</v>
      </c>
      <c r="G63" s="330">
        <f>RunTime!G63*Power!G63</f>
        <v>9710051.1261672899</v>
      </c>
      <c r="H63" s="330">
        <f>RunTime!H63*Power!H63</f>
        <v>9359171.0805746932</v>
      </c>
      <c r="I63" s="330">
        <f>RunTime!I63*Power!I63</f>
        <v>6537715.5556752002</v>
      </c>
      <c r="J63" s="330">
        <f>RunTime!J63*Power!J63</f>
        <v>5132494.4087099507</v>
      </c>
      <c r="K63" s="330">
        <f>RunTime!K63*Power!K63</f>
        <v>10504742.456048435</v>
      </c>
      <c r="L63" s="330">
        <f>RunTime!L63*Power!L63</f>
        <v>9371469.0678177793</v>
      </c>
      <c r="M63" s="330">
        <f>RunTime!M63*Power!M63</f>
        <v>8084545.0463621123</v>
      </c>
      <c r="N63" s="330">
        <f>RunTime!N63*Power!N63</f>
        <v>7500236.9795126598</v>
      </c>
      <c r="O63" s="330">
        <f>RunTime!O63*Power!O63</f>
        <v>5960322.1804463463</v>
      </c>
      <c r="P63" s="330">
        <f>RunTime!P63*Power!P63</f>
        <v>3791765.0231985622</v>
      </c>
      <c r="Q63" s="330">
        <f>RunTime!Q63*Power!Q63</f>
        <v>9660719.8882840313</v>
      </c>
      <c r="R63" s="330">
        <f>RunTime!R63*Power!R63</f>
        <v>8892822.5586249046</v>
      </c>
      <c r="S63" s="330">
        <f>RunTime!S63*Power!S63</f>
        <v>7926101.1240690295</v>
      </c>
      <c r="T63" s="330">
        <f>RunTime!T63*Power!T63</f>
        <v>4163408.9062386663</v>
      </c>
      <c r="U63" s="330">
        <f>RunTime!U63*Power!U63</f>
        <v>8813073.506583456</v>
      </c>
      <c r="V63" s="330">
        <f>RunTime!V63*Power!V63</f>
        <v>6132246.1134887403</v>
      </c>
      <c r="W63" s="330">
        <f>RunTime!W63*Power!W63</f>
        <v>5421072.3229788579</v>
      </c>
      <c r="X63" s="330">
        <f>RunTime!X63*Power!X63</f>
        <v>3906090.8911030428</v>
      </c>
      <c r="Y63" s="330">
        <f>RunTime!Y63*Power!Y63</f>
        <v>11593243.784328358</v>
      </c>
      <c r="Z63" s="330">
        <f>RunTime!Z63*Power!Z63</f>
        <v>7370187.263974444</v>
      </c>
      <c r="AA63" s="331">
        <f>RunTime!AA63*Power!AA63</f>
        <v>3280859.4335818728</v>
      </c>
      <c r="AB63" s="331">
        <f>RunTime!AB63*Power!AB63</f>
        <v>4679685.4852501247</v>
      </c>
      <c r="AC63" s="332">
        <f>RunTime!AC63*Power!AC63</f>
        <v>5937066.0069746878</v>
      </c>
      <c r="AD63" s="332">
        <f>RunTime!AD63*Power!AD63</f>
        <v>4654342.8999968041</v>
      </c>
      <c r="AE63" s="332">
        <f>RunTime!AE63*Power!AE63</f>
        <v>3370391.3899058988</v>
      </c>
      <c r="AF63" s="333">
        <f>RunTime!AF63*Power!AF63</f>
        <v>3945560.5899503031</v>
      </c>
      <c r="AG63" s="333">
        <f>RunTime!AG63*Power!AG63</f>
        <v>5256786.8275939133</v>
      </c>
      <c r="AH63" s="333">
        <f>RunTime!AH63*Power!AH63</f>
        <v>8132924.9320897367</v>
      </c>
      <c r="AI63" s="334">
        <f>RunTime!AI63*Power!AI63</f>
        <v>5741937.9497794202</v>
      </c>
      <c r="AJ63" s="334">
        <f>RunTime!AJ63*Power!AJ63</f>
        <v>5511054.1560389167</v>
      </c>
      <c r="AK63" s="334">
        <f>RunTime!AK63*Power!AK63</f>
        <v>4369059.1333130393</v>
      </c>
      <c r="AL63" s="334">
        <f>RunTime!AL63*Power!AL63</f>
        <v>4039553.9926316636</v>
      </c>
      <c r="AM63" s="334">
        <f>RunTime!AM63*Power!AM63</f>
        <v>3631525.8893012544</v>
      </c>
      <c r="AN63" s="334">
        <f>RunTime!AN63*Power!AN63</f>
        <v>7362116.2434733203</v>
      </c>
      <c r="AO63" s="334">
        <f>RunTime!AO63*Power!AO63</f>
        <v>7255438.4380989987</v>
      </c>
      <c r="AP63" s="334">
        <f>RunTime!AP63*Power!AP63</f>
        <v>5308924.4041990638</v>
      </c>
      <c r="AQ63" s="334">
        <f>RunTime!AQ63*Power!AQ63</f>
        <v>4714475.4434772404</v>
      </c>
      <c r="AR63" s="334">
        <f>RunTime!AR63*Power!AR63</f>
        <v>6485134.0319099883</v>
      </c>
      <c r="AS63" s="334">
        <f>RunTime!AS63*Power!AS63</f>
        <v>6279268.1907052314</v>
      </c>
      <c r="AT63" s="334">
        <f>RunTime!AT63*Power!AT63</f>
        <v>9238640.8276073467</v>
      </c>
      <c r="AU63" s="334">
        <f>RunTime!AU63*Power!AU63</f>
        <v>9057234.8917523529</v>
      </c>
      <c r="AV63" s="370"/>
      <c r="AW63" s="369">
        <f>RunTime!AW63*Power!AW63</f>
        <v>15911189.370258018</v>
      </c>
    </row>
    <row r="64" spans="1:49">
      <c r="A64" s="280" t="s">
        <v>75</v>
      </c>
      <c r="B64" s="14" t="s">
        <v>351</v>
      </c>
      <c r="C64" s="327">
        <f>RunTime!C64*Power!C64</f>
        <v>35648181.743083276</v>
      </c>
      <c r="D64" s="327">
        <f>RunTime!D64*Power!D64</f>
        <v>45774537.340914033</v>
      </c>
      <c r="E64" s="328">
        <f>RunTime!E64*Power!E64</f>
        <v>8357025.7501163185</v>
      </c>
      <c r="F64" s="329">
        <f>RunTime!F64*Power!F64</f>
        <v>10403076.035166327</v>
      </c>
      <c r="G64" s="330">
        <f>RunTime!G64*Power!G64</f>
        <v>7811316.4232588792</v>
      </c>
      <c r="H64" s="330">
        <f>RunTime!H64*Power!H64</f>
        <v>7330937.4865187723</v>
      </c>
      <c r="I64" s="330">
        <f>RunTime!I64*Power!I64</f>
        <v>5759891.1678393902</v>
      </c>
      <c r="J64" s="330">
        <f>RunTime!J64*Power!J64</f>
        <v>4953061.844074876</v>
      </c>
      <c r="K64" s="330">
        <f>RunTime!K64*Power!K64</f>
        <v>8120760.9077430004</v>
      </c>
      <c r="L64" s="330">
        <f>RunTime!L64*Power!L64</f>
        <v>7658085.2911857413</v>
      </c>
      <c r="M64" s="330">
        <f>RunTime!M64*Power!M64</f>
        <v>7852235.8360342598</v>
      </c>
      <c r="N64" s="330">
        <f>RunTime!N64*Power!N64</f>
        <v>7525060.6424190411</v>
      </c>
      <c r="O64" s="330">
        <f>RunTime!O64*Power!O64</f>
        <v>6376140.5727000209</v>
      </c>
      <c r="P64" s="330">
        <f>RunTime!P64*Power!P64</f>
        <v>4596158.8179261582</v>
      </c>
      <c r="Q64" s="330">
        <f>RunTime!Q64*Power!Q64</f>
        <v>8588558.3639711998</v>
      </c>
      <c r="R64" s="330">
        <f>RunTime!R64*Power!R64</f>
        <v>8225576.7319263797</v>
      </c>
      <c r="S64" s="330">
        <f>RunTime!S64*Power!S64</f>
        <v>7563218.8862196645</v>
      </c>
      <c r="T64" s="330">
        <f>RunTime!T64*Power!T64</f>
        <v>4884960.9811276868</v>
      </c>
      <c r="U64" s="330">
        <f>RunTime!U64*Power!U64</f>
        <v>8994564.4538510274</v>
      </c>
      <c r="V64" s="330">
        <f>RunTime!V64*Power!V64</f>
        <v>7056773.0272156196</v>
      </c>
      <c r="W64" s="330">
        <f>RunTime!W64*Power!W64</f>
        <v>6339547.8101379499</v>
      </c>
      <c r="X64" s="330">
        <f>RunTime!X64*Power!X64</f>
        <v>4991049.2657605978</v>
      </c>
      <c r="Y64" s="330">
        <f>RunTime!Y64*Power!Y64</f>
        <v>10304709.380868971</v>
      </c>
      <c r="Z64" s="330">
        <f>RunTime!Z64*Power!Z64</f>
        <v>7457861.326727856</v>
      </c>
      <c r="AA64" s="331">
        <f>RunTime!AA64*Power!AA64</f>
        <v>3547772.3242139616</v>
      </c>
      <c r="AB64" s="331">
        <f>RunTime!AB64*Power!AB64</f>
        <v>4745224.9124093028</v>
      </c>
      <c r="AC64" s="332">
        <f>RunTime!AC64*Power!AC64</f>
        <v>5267689.8143894654</v>
      </c>
      <c r="AD64" s="332">
        <f>RunTime!AD64*Power!AD64</f>
        <v>4630486.4919783399</v>
      </c>
      <c r="AE64" s="332">
        <f>RunTime!AE64*Power!AE64</f>
        <v>3862569.7223571669</v>
      </c>
      <c r="AF64" s="333">
        <f>RunTime!AF64*Power!AF64</f>
        <v>3713299.9163123621</v>
      </c>
      <c r="AG64" s="333">
        <f>RunTime!AG64*Power!AG64</f>
        <v>4869830.5835522786</v>
      </c>
      <c r="AH64" s="333">
        <f>RunTime!AH64*Power!AH64</f>
        <v>7832735.2194550242</v>
      </c>
      <c r="AI64" s="334">
        <f>RunTime!AI64*Power!AI64</f>
        <v>4962207.8275361797</v>
      </c>
      <c r="AJ64" s="334">
        <f>RunTime!AJ64*Power!AJ64</f>
        <v>4823141.5934229596</v>
      </c>
      <c r="AK64" s="334">
        <f>RunTime!AK64*Power!AK64</f>
        <v>4211210.2029209519</v>
      </c>
      <c r="AL64" s="334">
        <f>RunTime!AL64*Power!AL64</f>
        <v>4100890.1945468504</v>
      </c>
      <c r="AM64" s="334">
        <f>RunTime!AM64*Power!AM64</f>
        <v>4616996.8119106852</v>
      </c>
      <c r="AN64" s="334">
        <f>RunTime!AN64*Power!AN64</f>
        <v>5375769.768988776</v>
      </c>
      <c r="AO64" s="334">
        <f>RunTime!AO64*Power!AO64</f>
        <v>5330731.5007021045</v>
      </c>
      <c r="AP64" s="334">
        <f>RunTime!AP64*Power!AP64</f>
        <v>4788409.4582054159</v>
      </c>
      <c r="AQ64" s="334">
        <f>RunTime!AQ64*Power!AQ64</f>
        <v>5713945.5116907526</v>
      </c>
      <c r="AR64" s="334">
        <f>RunTime!AR64*Power!AR64</f>
        <v>5684972.3792350041</v>
      </c>
      <c r="AS64" s="334">
        <f>RunTime!AS64*Power!AS64</f>
        <v>5651065.5850831633</v>
      </c>
      <c r="AT64" s="334">
        <f>RunTime!AT64*Power!AT64</f>
        <v>6425059.9146744004</v>
      </c>
      <c r="AU64" s="334">
        <f>RunTime!AU64*Power!AU64</f>
        <v>6542801.3678181302</v>
      </c>
      <c r="AV64" s="370"/>
      <c r="AW64" s="369">
        <f>RunTime!AW64*Power!AW64</f>
        <v>18353722.328704983</v>
      </c>
    </row>
    <row r="65" spans="1:49">
      <c r="A65" s="280" t="s">
        <v>91</v>
      </c>
      <c r="B65" s="14" t="s">
        <v>351</v>
      </c>
      <c r="C65" s="327">
        <f>RunTime!C65*Power!C65</f>
        <v>13384351.620006356</v>
      </c>
      <c r="D65" s="327">
        <f>RunTime!D65*Power!D65</f>
        <v>14755864.178814283</v>
      </c>
      <c r="E65" s="328">
        <f>RunTime!E65*Power!E65</f>
        <v>3439499.2232247</v>
      </c>
      <c r="F65" s="329">
        <f>RunTime!F65*Power!F65</f>
        <v>4373369.0683795996</v>
      </c>
      <c r="G65" s="330">
        <f>RunTime!G65*Power!G65</f>
        <v>1803544.1116753998</v>
      </c>
      <c r="H65" s="330">
        <f>RunTime!H65*Power!H65</f>
        <v>1697309.1982602237</v>
      </c>
      <c r="I65" s="330">
        <f>RunTime!I65*Power!I65</f>
        <v>1516180.06769922</v>
      </c>
      <c r="J65" s="330">
        <f>RunTime!J65*Power!J65</f>
        <v>1402712.7253869602</v>
      </c>
      <c r="K65" s="330">
        <f>RunTime!K65*Power!K65</f>
        <v>1892345.7955802402</v>
      </c>
      <c r="L65" s="330">
        <f>RunTime!L65*Power!L65</f>
        <v>1742543.8656509519</v>
      </c>
      <c r="M65" s="330">
        <f>RunTime!M65*Power!M65</f>
        <v>2329162.5235271258</v>
      </c>
      <c r="N65" s="330">
        <f>RunTime!N65*Power!N65</f>
        <v>2245828.3975230241</v>
      </c>
      <c r="O65" s="330">
        <f>RunTime!O65*Power!O65</f>
        <v>2072391.4693622717</v>
      </c>
      <c r="P65" s="330">
        <f>RunTime!P65*Power!P65</f>
        <v>1592282.4971021779</v>
      </c>
      <c r="Q65" s="330">
        <f>RunTime!Q65*Power!Q65</f>
        <v>2501374.7999995681</v>
      </c>
      <c r="R65" s="330">
        <f>RunTime!R65*Power!R65</f>
        <v>2325562.7684714878</v>
      </c>
      <c r="S65" s="330">
        <f>RunTime!S65*Power!S65</f>
        <v>2224215.5500066779</v>
      </c>
      <c r="T65" s="330">
        <f>RunTime!T65*Power!T65</f>
        <v>1645869.318542955</v>
      </c>
      <c r="U65" s="330">
        <f>RunTime!U65*Power!U65</f>
        <v>3114294.3966772803</v>
      </c>
      <c r="V65" s="330">
        <f>RunTime!V65*Power!V65</f>
        <v>2517711.4746764395</v>
      </c>
      <c r="W65" s="330">
        <f>RunTime!W65*Power!W65</f>
        <v>2347304.7737336238</v>
      </c>
      <c r="X65" s="330">
        <f>RunTime!X65*Power!X65</f>
        <v>1946374.5788824549</v>
      </c>
      <c r="Y65" s="330">
        <f>RunTime!Y65*Power!Y65</f>
        <v>3009797.7082802402</v>
      </c>
      <c r="Z65" s="330">
        <f>RunTime!Z65*Power!Z65</f>
        <v>2338552.9714807142</v>
      </c>
      <c r="AA65" s="331">
        <f>RunTime!AA65*Power!AA65</f>
        <v>1542645.3535837347</v>
      </c>
      <c r="AB65" s="331">
        <f>RunTime!AB65*Power!AB65</f>
        <v>1982227.3236597721</v>
      </c>
      <c r="AC65" s="332">
        <f>RunTime!AC65*Power!AC65</f>
        <v>1753018.8598888158</v>
      </c>
      <c r="AD65" s="332">
        <f>RunTime!AD65*Power!AD65</f>
        <v>1688480.1650264238</v>
      </c>
      <c r="AE65" s="332">
        <f>RunTime!AE65*Power!AE65</f>
        <v>1518480.3995252503</v>
      </c>
      <c r="AF65" s="333">
        <f>RunTime!AF65*Power!AF65</f>
        <v>1736855.1377803399</v>
      </c>
      <c r="AG65" s="333">
        <f>RunTime!AG65*Power!AG65</f>
        <v>2434046.7804579139</v>
      </c>
      <c r="AH65" s="333">
        <f>RunTime!AH65*Power!AH65</f>
        <v>3277332.8014190751</v>
      </c>
      <c r="AI65" s="334">
        <f>RunTime!AI65*Power!AI65</f>
        <v>1648867.6980043971</v>
      </c>
      <c r="AJ65" s="334">
        <f>RunTime!AJ65*Power!AJ65</f>
        <v>1630295.6532387</v>
      </c>
      <c r="AK65" s="334">
        <f>RunTime!AK65*Power!AK65</f>
        <v>1541281.8038277661</v>
      </c>
      <c r="AL65" s="334">
        <f>RunTime!AL65*Power!AL65</f>
        <v>1582289.500548742</v>
      </c>
      <c r="AM65" s="334">
        <f>RunTime!AM65*Power!AM65</f>
        <v>1991988.735416403</v>
      </c>
      <c r="AN65" s="334">
        <f>RunTime!AN65*Power!AN65</f>
        <v>1836435.5033884</v>
      </c>
      <c r="AO65" s="334">
        <f>RunTime!AO65*Power!AO65</f>
        <v>1819522.1123190119</v>
      </c>
      <c r="AP65" s="334">
        <f>RunTime!AP65*Power!AP65</f>
        <v>1853347.7760226559</v>
      </c>
      <c r="AQ65" s="334">
        <f>RunTime!AQ65*Power!AQ65</f>
        <v>2409340.8210074008</v>
      </c>
      <c r="AR65" s="334">
        <f>RunTime!AR65*Power!AR65</f>
        <v>2059394.7412053</v>
      </c>
      <c r="AS65" s="334">
        <f>RunTime!AS65*Power!AS65</f>
        <v>2089280.57232456</v>
      </c>
      <c r="AT65" s="334">
        <f>RunTime!AT65*Power!AT65</f>
        <v>1998893.6329113499</v>
      </c>
      <c r="AU65" s="334">
        <f>RunTime!AU65*Power!AU65</f>
        <v>2067782.264325852</v>
      </c>
      <c r="AV65" s="370"/>
      <c r="AW65" s="369">
        <f>RunTime!AW65*Power!AW65</f>
        <v>6444814.6911827261</v>
      </c>
    </row>
    <row r="66" spans="1:49">
      <c r="A66" s="280" t="s">
        <v>92</v>
      </c>
      <c r="B66" s="14" t="s">
        <v>351</v>
      </c>
      <c r="C66" s="327">
        <f>RunTime!C66*Power!C66</f>
        <v>14145967.269584449</v>
      </c>
      <c r="D66" s="327">
        <f>RunTime!D66*Power!D66</f>
        <v>14686229.05597827</v>
      </c>
      <c r="E66" s="328">
        <f>RunTime!E66*Power!E66</f>
        <v>2745458.17466948</v>
      </c>
      <c r="F66" s="329">
        <f>RunTime!F66*Power!F66</f>
        <v>3181224.5073572192</v>
      </c>
      <c r="G66" s="330">
        <f>RunTime!G66*Power!G66</f>
        <v>1114106.0769563911</v>
      </c>
      <c r="H66" s="330">
        <f>RunTime!H66*Power!H66</f>
        <v>1052429.0205329801</v>
      </c>
      <c r="I66" s="330">
        <f>RunTime!I66*Power!I66</f>
        <v>926917.57078831806</v>
      </c>
      <c r="J66" s="330">
        <f>RunTime!J66*Power!J66</f>
        <v>860056.14322365006</v>
      </c>
      <c r="K66" s="330">
        <f>RunTime!K66*Power!K66</f>
        <v>1308399.4727967801</v>
      </c>
      <c r="L66" s="330">
        <f>RunTime!L66*Power!L66</f>
        <v>1257214.4206129981</v>
      </c>
      <c r="M66" s="330">
        <f>RunTime!M66*Power!M66</f>
        <v>1499285.523528384</v>
      </c>
      <c r="N66" s="330">
        <f>RunTime!N66*Power!N66</f>
        <v>1467754.805898176</v>
      </c>
      <c r="O66" s="330">
        <f>RunTime!O66*Power!O66</f>
        <v>1341871.2331779459</v>
      </c>
      <c r="P66" s="330">
        <f>RunTime!P66*Power!P66</f>
        <v>1059802.9784699841</v>
      </c>
      <c r="Q66" s="330">
        <f>RunTime!Q66*Power!Q66</f>
        <v>1741583.209624728</v>
      </c>
      <c r="R66" s="330">
        <f>RunTime!R66*Power!R66</f>
        <v>1645416.5458385819</v>
      </c>
      <c r="S66" s="330">
        <f>RunTime!S66*Power!S66</f>
        <v>1574062.8118264801</v>
      </c>
      <c r="T66" s="330">
        <f>RunTime!T66*Power!T66</f>
        <v>1134600.8378083038</v>
      </c>
      <c r="U66" s="330">
        <f>RunTime!U66*Power!U66</f>
        <v>2143589.7866255599</v>
      </c>
      <c r="V66" s="330">
        <f>RunTime!V66*Power!V66</f>
        <v>1724140.9348679099</v>
      </c>
      <c r="W66" s="330">
        <f>RunTime!W66*Power!W66</f>
        <v>1631766.4049093598</v>
      </c>
      <c r="X66" s="330">
        <f>RunTime!X66*Power!X66</f>
        <v>1384846.8677754013</v>
      </c>
      <c r="Y66" s="330">
        <f>RunTime!Y66*Power!Y66</f>
        <v>2645133.4116017241</v>
      </c>
      <c r="Z66" s="330">
        <f>RunTime!Z66*Power!Z66</f>
        <v>1872289.8109440883</v>
      </c>
      <c r="AA66" s="331">
        <f>RunTime!AA66*Power!AA66</f>
        <v>1328339.151802572</v>
      </c>
      <c r="AB66" s="331">
        <f>RunTime!AB66*Power!AB66</f>
        <v>1539837.4432352635</v>
      </c>
      <c r="AC66" s="332">
        <f>RunTime!AC66*Power!AC66</f>
        <v>1463468.3473421901</v>
      </c>
      <c r="AD66" s="332">
        <f>RunTime!AD66*Power!AD66</f>
        <v>1288549.3440667361</v>
      </c>
      <c r="AE66" s="332">
        <f>RunTime!AE66*Power!AE66</f>
        <v>1165141.8683262796</v>
      </c>
      <c r="AF66" s="333">
        <f>RunTime!AF66*Power!AF66</f>
        <v>1395419.5491021238</v>
      </c>
      <c r="AG66" s="333">
        <f>RunTime!AG66*Power!AG66</f>
        <v>1602695.1462177779</v>
      </c>
      <c r="AH66" s="333">
        <f>RunTime!AH66*Power!AH66</f>
        <v>2524184.8779488942</v>
      </c>
      <c r="AI66" s="334">
        <f>RunTime!AI66*Power!AI66</f>
        <v>1119142.1360014128</v>
      </c>
      <c r="AJ66" s="334">
        <f>RunTime!AJ66*Power!AJ66</f>
        <v>1105500.69086378</v>
      </c>
      <c r="AK66" s="334">
        <f>RunTime!AK66*Power!AK66</f>
        <v>1048159.0440492961</v>
      </c>
      <c r="AL66" s="334">
        <f>RunTime!AL66*Power!AL66</f>
        <v>1076146.366669836</v>
      </c>
      <c r="AM66" s="334">
        <f>RunTime!AM66*Power!AM66</f>
        <v>1362469.8974950949</v>
      </c>
      <c r="AN66" s="334">
        <f>RunTime!AN66*Power!AN66</f>
        <v>1353358.3771059478</v>
      </c>
      <c r="AO66" s="334">
        <f>RunTime!AO66*Power!AO66</f>
        <v>1342023.9839959678</v>
      </c>
      <c r="AP66" s="334">
        <f>RunTime!AP66*Power!AP66</f>
        <v>1288323.2861484999</v>
      </c>
      <c r="AQ66" s="334">
        <f>RunTime!AQ66*Power!AQ66</f>
        <v>1630962.4363328095</v>
      </c>
      <c r="AR66" s="334">
        <f>RunTime!AR66*Power!AR66</f>
        <v>1554530.1160001541</v>
      </c>
      <c r="AS66" s="334">
        <f>RunTime!AS66*Power!AS66</f>
        <v>1565335.0604319959</v>
      </c>
      <c r="AT66" s="334">
        <f>RunTime!AT66*Power!AT66</f>
        <v>1797782.9331826139</v>
      </c>
      <c r="AU66" s="334">
        <f>RunTime!AU66*Power!AU66</f>
        <v>1884230.33470992</v>
      </c>
      <c r="AV66" s="370"/>
      <c r="AW66" s="369">
        <f>RunTime!AW66*Power!AW66</f>
        <v>5692095.5158127584</v>
      </c>
    </row>
    <row r="67" spans="1:49">
      <c r="A67" s="6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</row>
    <row r="68" spans="1:49">
      <c r="A68" s="6"/>
      <c r="B68" s="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1:49">
      <c r="A69" s="6"/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>
      <c r="A70" s="6"/>
      <c r="B70" s="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>
      <c r="A71" s="6"/>
      <c r="B71" s="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1:49">
      <c r="B72" s="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1:49">
      <c r="A73" s="6"/>
      <c r="B73" s="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>
      <c r="A74" s="6"/>
      <c r="B74" s="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</row>
    <row r="75" spans="1:49">
      <c r="A75" s="6"/>
      <c r="B75" s="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</row>
    <row r="76" spans="1:49">
      <c r="A76" s="6"/>
      <c r="B76" s="6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49">
      <c r="A77" s="6"/>
      <c r="B77" s="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1:49">
      <c r="A78" s="6"/>
      <c r="B78" s="6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</row>
    <row r="79" spans="1:49">
      <c r="A79" s="6"/>
      <c r="B79" s="6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</row>
    <row r="83" spans="1:2">
      <c r="A83" s="125"/>
      <c r="B83" s="125"/>
    </row>
    <row r="84" spans="1:2">
      <c r="A84" s="6"/>
      <c r="B84" s="120"/>
    </row>
    <row r="85" spans="1:2">
      <c r="A85" s="6"/>
      <c r="B85" s="120"/>
    </row>
    <row r="86" spans="1:2">
      <c r="A86" s="124"/>
      <c r="B86" s="120"/>
    </row>
    <row r="87" spans="1:2">
      <c r="A87" s="124"/>
      <c r="B87" s="120"/>
    </row>
    <row r="88" spans="1:2">
      <c r="A88" s="124"/>
      <c r="B88" s="120"/>
    </row>
    <row r="89" spans="1:2">
      <c r="A89" s="124"/>
      <c r="B89" s="120"/>
    </row>
    <row r="90" spans="1:2">
      <c r="A90" s="125"/>
      <c r="B90" s="120"/>
    </row>
    <row r="91" spans="1:2">
      <c r="A91" s="125"/>
      <c r="B91" s="120"/>
    </row>
    <row r="92" spans="1:2">
      <c r="A92" s="125"/>
      <c r="B92" s="120"/>
    </row>
    <row r="93" spans="1:2">
      <c r="A93" s="125"/>
      <c r="B93" s="120"/>
    </row>
  </sheetData>
  <sheetCalcPr fullCalcOnLoad="1"/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W78"/>
  <sheetViews>
    <sheetView zoomScale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3"/>
  <cols>
    <col min="1" max="1" width="15.42578125" style="248" bestFit="1" customWidth="1"/>
    <col min="2" max="2" width="15.7109375" style="248" bestFit="1" customWidth="1"/>
    <col min="3" max="4" width="13.28515625" style="248" bestFit="1" customWidth="1"/>
    <col min="5" max="6" width="11" style="248" bestFit="1" customWidth="1"/>
    <col min="7" max="19" width="7" style="248" bestFit="1" customWidth="1"/>
    <col min="20" max="20" width="6.42578125" style="248" bestFit="1" customWidth="1"/>
    <col min="21" max="23" width="7" style="248" bestFit="1" customWidth="1"/>
    <col min="24" max="24" width="6.28515625" style="248" bestFit="1" customWidth="1"/>
    <col min="25" max="26" width="7" style="248" bestFit="1" customWidth="1"/>
    <col min="27" max="28" width="8.85546875" style="248" bestFit="1" customWidth="1"/>
    <col min="29" max="31" width="11" style="248" bestFit="1" customWidth="1"/>
    <col min="32" max="34" width="10.42578125" style="248" bestFit="1" customWidth="1"/>
    <col min="35" max="42" width="7" style="248" bestFit="1" customWidth="1"/>
    <col min="43" max="43" width="6.42578125" style="248" bestFit="1" customWidth="1"/>
    <col min="44" max="47" width="7" style="248" bestFit="1" customWidth="1"/>
    <col min="48" max="48" width="10.140625" style="248" customWidth="1"/>
    <col min="49" max="49" width="38" style="248" bestFit="1" customWidth="1"/>
    <col min="50" max="62" width="10.140625" style="248" customWidth="1"/>
    <col min="63" max="16384" width="10.7109375" style="248"/>
  </cols>
  <sheetData>
    <row r="1" spans="1:49">
      <c r="A1" s="14"/>
      <c r="B1" s="14" t="s">
        <v>194</v>
      </c>
      <c r="C1" s="14" t="s">
        <v>209</v>
      </c>
      <c r="D1" s="14" t="s">
        <v>209</v>
      </c>
      <c r="E1" s="282" t="s">
        <v>198</v>
      </c>
      <c r="F1" s="283" t="s">
        <v>210</v>
      </c>
      <c r="G1" s="284" t="s">
        <v>387</v>
      </c>
      <c r="H1" s="284" t="s">
        <v>387</v>
      </c>
      <c r="I1" s="284" t="s">
        <v>387</v>
      </c>
      <c r="J1" s="284" t="s">
        <v>387</v>
      </c>
      <c r="K1" s="284" t="s">
        <v>387</v>
      </c>
      <c r="L1" s="284" t="s">
        <v>387</v>
      </c>
      <c r="M1" s="284" t="s">
        <v>387</v>
      </c>
      <c r="N1" s="284" t="s">
        <v>387</v>
      </c>
      <c r="O1" s="284" t="s">
        <v>387</v>
      </c>
      <c r="P1" s="284" t="s">
        <v>387</v>
      </c>
      <c r="Q1" s="284" t="s">
        <v>387</v>
      </c>
      <c r="R1" s="284" t="s">
        <v>387</v>
      </c>
      <c r="S1" s="284" t="s">
        <v>387</v>
      </c>
      <c r="T1" s="284" t="s">
        <v>387</v>
      </c>
      <c r="U1" s="284" t="s">
        <v>387</v>
      </c>
      <c r="V1" s="284" t="s">
        <v>387</v>
      </c>
      <c r="W1" s="284" t="s">
        <v>387</v>
      </c>
      <c r="X1" s="284" t="s">
        <v>387</v>
      </c>
      <c r="Y1" s="284" t="s">
        <v>387</v>
      </c>
      <c r="Z1" s="284" t="s">
        <v>387</v>
      </c>
      <c r="AA1" s="285" t="s">
        <v>286</v>
      </c>
      <c r="AB1" s="285" t="s">
        <v>286</v>
      </c>
      <c r="AC1" s="286" t="s">
        <v>386</v>
      </c>
      <c r="AD1" s="286" t="s">
        <v>386</v>
      </c>
      <c r="AE1" s="286" t="s">
        <v>386</v>
      </c>
      <c r="AF1" s="287" t="s">
        <v>388</v>
      </c>
      <c r="AG1" s="287" t="s">
        <v>388</v>
      </c>
      <c r="AH1" s="287" t="s">
        <v>388</v>
      </c>
      <c r="AI1" s="288" t="s">
        <v>207</v>
      </c>
      <c r="AJ1" s="288" t="s">
        <v>207</v>
      </c>
      <c r="AK1" s="288" t="s">
        <v>207</v>
      </c>
      <c r="AL1" s="288" t="s">
        <v>207</v>
      </c>
      <c r="AM1" s="288" t="s">
        <v>207</v>
      </c>
      <c r="AN1" s="288" t="s">
        <v>207</v>
      </c>
      <c r="AO1" s="288" t="s">
        <v>207</v>
      </c>
      <c r="AP1" s="288" t="s">
        <v>207</v>
      </c>
      <c r="AQ1" s="288" t="s">
        <v>207</v>
      </c>
      <c r="AR1" s="288" t="s">
        <v>207</v>
      </c>
      <c r="AS1" s="288" t="s">
        <v>207</v>
      </c>
      <c r="AT1" s="288" t="s">
        <v>207</v>
      </c>
      <c r="AU1" s="288" t="s">
        <v>207</v>
      </c>
      <c r="AV1" s="345"/>
      <c r="AW1" s="323" t="s">
        <v>362</v>
      </c>
    </row>
    <row r="2" spans="1:49">
      <c r="A2" s="14"/>
      <c r="B2" s="14" t="s">
        <v>195</v>
      </c>
      <c r="C2" s="14" t="s">
        <v>196</v>
      </c>
      <c r="D2" s="14" t="s">
        <v>197</v>
      </c>
      <c r="E2" s="282" t="s">
        <v>200</v>
      </c>
      <c r="F2" s="283" t="s">
        <v>201</v>
      </c>
      <c r="G2" s="284" t="s">
        <v>202</v>
      </c>
      <c r="H2" s="284" t="s">
        <v>202</v>
      </c>
      <c r="I2" s="284" t="s">
        <v>202</v>
      </c>
      <c r="J2" s="284" t="s">
        <v>202</v>
      </c>
      <c r="K2" s="284" t="s">
        <v>201</v>
      </c>
      <c r="L2" s="284" t="s">
        <v>201</v>
      </c>
      <c r="M2" s="284" t="s">
        <v>206</v>
      </c>
      <c r="N2" s="284" t="s">
        <v>206</v>
      </c>
      <c r="O2" s="284" t="s">
        <v>206</v>
      </c>
      <c r="P2" s="284" t="s">
        <v>206</v>
      </c>
      <c r="Q2" s="284" t="s">
        <v>200</v>
      </c>
      <c r="R2" s="284" t="s">
        <v>200</v>
      </c>
      <c r="S2" s="284" t="s">
        <v>200</v>
      </c>
      <c r="T2" s="284" t="s">
        <v>200</v>
      </c>
      <c r="U2" s="284" t="s">
        <v>196</v>
      </c>
      <c r="V2" s="284" t="s">
        <v>196</v>
      </c>
      <c r="W2" s="284" t="s">
        <v>196</v>
      </c>
      <c r="X2" s="284" t="s">
        <v>196</v>
      </c>
      <c r="Y2" s="284" t="s">
        <v>197</v>
      </c>
      <c r="Z2" s="284" t="s">
        <v>197</v>
      </c>
      <c r="AA2" s="285" t="s">
        <v>196</v>
      </c>
      <c r="AB2" s="285" t="s">
        <v>197</v>
      </c>
      <c r="AC2" s="286" t="s">
        <v>200</v>
      </c>
      <c r="AD2" s="286" t="s">
        <v>200</v>
      </c>
      <c r="AE2" s="286" t="s">
        <v>200</v>
      </c>
      <c r="AF2" s="287" t="s">
        <v>206</v>
      </c>
      <c r="AG2" s="287" t="s">
        <v>200</v>
      </c>
      <c r="AH2" s="287" t="s">
        <v>197</v>
      </c>
      <c r="AI2" s="288" t="s">
        <v>206</v>
      </c>
      <c r="AJ2" s="288" t="s">
        <v>206</v>
      </c>
      <c r="AK2" s="288" t="s">
        <v>206</v>
      </c>
      <c r="AL2" s="288" t="s">
        <v>206</v>
      </c>
      <c r="AM2" s="288" t="s">
        <v>206</v>
      </c>
      <c r="AN2" s="288" t="s">
        <v>200</v>
      </c>
      <c r="AO2" s="288" t="s">
        <v>200</v>
      </c>
      <c r="AP2" s="288" t="s">
        <v>200</v>
      </c>
      <c r="AQ2" s="288" t="s">
        <v>200</v>
      </c>
      <c r="AR2" s="288" t="s">
        <v>196</v>
      </c>
      <c r="AS2" s="288" t="s">
        <v>196</v>
      </c>
      <c r="AT2" s="288" t="s">
        <v>197</v>
      </c>
      <c r="AU2" s="288" t="s">
        <v>197</v>
      </c>
      <c r="AV2" s="345"/>
      <c r="AW2" s="324"/>
    </row>
    <row r="3" spans="1:49">
      <c r="A3" s="289"/>
      <c r="B3" s="289" t="s">
        <v>199</v>
      </c>
      <c r="C3" s="289">
        <v>2394</v>
      </c>
      <c r="D3" s="289">
        <v>2394</v>
      </c>
      <c r="E3" s="290">
        <v>2399</v>
      </c>
      <c r="F3" s="291">
        <v>2394</v>
      </c>
      <c r="G3" s="292">
        <v>2661</v>
      </c>
      <c r="H3" s="292">
        <v>2660</v>
      </c>
      <c r="I3" s="292">
        <v>2128</v>
      </c>
      <c r="J3" s="292">
        <v>1596</v>
      </c>
      <c r="K3" s="292">
        <v>2661</v>
      </c>
      <c r="L3" s="292">
        <v>2660</v>
      </c>
      <c r="M3" s="292">
        <v>2661</v>
      </c>
      <c r="N3" s="292">
        <v>2660</v>
      </c>
      <c r="O3" s="292">
        <v>2128</v>
      </c>
      <c r="P3" s="292">
        <v>1596</v>
      </c>
      <c r="Q3" s="292">
        <v>2661</v>
      </c>
      <c r="R3" s="292">
        <v>2660</v>
      </c>
      <c r="S3" s="292">
        <v>2394</v>
      </c>
      <c r="T3" s="292">
        <v>1596</v>
      </c>
      <c r="U3" s="292">
        <v>2661</v>
      </c>
      <c r="V3" s="292">
        <v>2660</v>
      </c>
      <c r="W3" s="292">
        <v>2394</v>
      </c>
      <c r="X3" s="292">
        <v>1596</v>
      </c>
      <c r="Y3" s="292">
        <v>2661</v>
      </c>
      <c r="Z3" s="292">
        <v>2660</v>
      </c>
      <c r="AA3" s="293">
        <v>1666</v>
      </c>
      <c r="AB3" s="293">
        <v>1666</v>
      </c>
      <c r="AC3" s="294">
        <v>3066</v>
      </c>
      <c r="AD3" s="294">
        <v>2403</v>
      </c>
      <c r="AE3" s="294">
        <v>1603</v>
      </c>
      <c r="AF3" s="295">
        <v>1666</v>
      </c>
      <c r="AG3" s="295">
        <v>1666</v>
      </c>
      <c r="AH3" s="295">
        <v>1666</v>
      </c>
      <c r="AI3" s="296">
        <v>3459</v>
      </c>
      <c r="AJ3" s="296">
        <v>3458</v>
      </c>
      <c r="AK3" s="296">
        <v>2661</v>
      </c>
      <c r="AL3" s="296">
        <v>2261</v>
      </c>
      <c r="AM3" s="296">
        <v>1197</v>
      </c>
      <c r="AN3" s="296">
        <v>3459</v>
      </c>
      <c r="AO3" s="296">
        <v>3458</v>
      </c>
      <c r="AP3" s="296">
        <v>2394</v>
      </c>
      <c r="AQ3" s="296">
        <v>1197</v>
      </c>
      <c r="AR3" s="296">
        <v>3459</v>
      </c>
      <c r="AS3" s="296">
        <v>3458</v>
      </c>
      <c r="AT3" s="296">
        <v>3459</v>
      </c>
      <c r="AU3" s="296">
        <v>3458</v>
      </c>
      <c r="AV3" s="345"/>
      <c r="AW3" s="324"/>
    </row>
    <row r="4" spans="1:49" s="241" customFormat="1">
      <c r="A4" s="14" t="s">
        <v>361</v>
      </c>
      <c r="B4" s="14" t="s">
        <v>208</v>
      </c>
      <c r="C4" s="14" t="s">
        <v>205</v>
      </c>
      <c r="D4" s="14" t="s">
        <v>205</v>
      </c>
      <c r="E4" s="282" t="s">
        <v>205</v>
      </c>
      <c r="F4" s="283" t="s">
        <v>205</v>
      </c>
      <c r="G4" s="284" t="s">
        <v>203</v>
      </c>
      <c r="H4" s="284" t="s">
        <v>204</v>
      </c>
      <c r="I4" s="284" t="s">
        <v>205</v>
      </c>
      <c r="J4" s="284" t="s">
        <v>205</v>
      </c>
      <c r="K4" s="284" t="s">
        <v>203</v>
      </c>
      <c r="L4" s="284" t="s">
        <v>204</v>
      </c>
      <c r="M4" s="284" t="s">
        <v>203</v>
      </c>
      <c r="N4" s="284" t="s">
        <v>204</v>
      </c>
      <c r="O4" s="284" t="s">
        <v>205</v>
      </c>
      <c r="P4" s="284" t="s">
        <v>205</v>
      </c>
      <c r="Q4" s="284" t="s">
        <v>203</v>
      </c>
      <c r="R4" s="284" t="s">
        <v>204</v>
      </c>
      <c r="S4" s="284" t="s">
        <v>205</v>
      </c>
      <c r="T4" s="284" t="s">
        <v>205</v>
      </c>
      <c r="U4" s="284" t="s">
        <v>203</v>
      </c>
      <c r="V4" s="284" t="s">
        <v>204</v>
      </c>
      <c r="W4" s="284" t="s">
        <v>205</v>
      </c>
      <c r="X4" s="284" t="s">
        <v>205</v>
      </c>
      <c r="Y4" s="284" t="s">
        <v>203</v>
      </c>
      <c r="Z4" s="284" t="s">
        <v>204</v>
      </c>
      <c r="AA4" s="285" t="s">
        <v>205</v>
      </c>
      <c r="AB4" s="285" t="s">
        <v>205</v>
      </c>
      <c r="AC4" s="286" t="s">
        <v>205</v>
      </c>
      <c r="AD4" s="286" t="s">
        <v>205</v>
      </c>
      <c r="AE4" s="286" t="s">
        <v>205</v>
      </c>
      <c r="AF4" s="287" t="s">
        <v>205</v>
      </c>
      <c r="AG4" s="287" t="s">
        <v>205</v>
      </c>
      <c r="AH4" s="287" t="s">
        <v>205</v>
      </c>
      <c r="AI4" s="288" t="s">
        <v>203</v>
      </c>
      <c r="AJ4" s="288" t="s">
        <v>204</v>
      </c>
      <c r="AK4" s="288" t="s">
        <v>205</v>
      </c>
      <c r="AL4" s="288" t="s">
        <v>205</v>
      </c>
      <c r="AM4" s="288" t="s">
        <v>205</v>
      </c>
      <c r="AN4" s="288" t="s">
        <v>203</v>
      </c>
      <c r="AO4" s="288" t="s">
        <v>204</v>
      </c>
      <c r="AP4" s="288" t="s">
        <v>205</v>
      </c>
      <c r="AQ4" s="288" t="s">
        <v>205</v>
      </c>
      <c r="AR4" s="288" t="s">
        <v>203</v>
      </c>
      <c r="AS4" s="288" t="s">
        <v>204</v>
      </c>
      <c r="AT4" s="288" t="s">
        <v>203</v>
      </c>
      <c r="AU4" s="288" t="s">
        <v>204</v>
      </c>
      <c r="AV4" s="316"/>
      <c r="AW4" s="326"/>
    </row>
    <row r="5" spans="1:49" s="241" customFormat="1">
      <c r="A5" s="14" t="s">
        <v>307</v>
      </c>
      <c r="B5" s="14" t="s">
        <v>356</v>
      </c>
      <c r="C5" s="14"/>
      <c r="D5" s="14"/>
      <c r="E5" s="282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5"/>
      <c r="AC5" s="286"/>
      <c r="AD5" s="286"/>
      <c r="AE5" s="286"/>
      <c r="AF5" s="287"/>
      <c r="AG5" s="287"/>
      <c r="AH5" s="287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316"/>
      <c r="AW5" s="323" t="s">
        <v>363</v>
      </c>
    </row>
    <row r="6" spans="1:49" s="242" customFormat="1">
      <c r="A6" s="14" t="s">
        <v>184</v>
      </c>
      <c r="B6" s="14" t="s">
        <v>99</v>
      </c>
      <c r="C6" s="15">
        <f>(-26.93*RawPower!C6+13806)*12/1000</f>
        <v>41.029846630615069</v>
      </c>
      <c r="D6" s="15">
        <f>(-26.93*RawPower!D6+13806)*12/1000</f>
        <v>39.970970031461242</v>
      </c>
      <c r="E6" s="346">
        <f>(-26.709*RawPower!E6+13685)*12/1000</f>
        <v>25.240198080035412</v>
      </c>
      <c r="F6" s="347">
        <f>(-26.709*RawPower!F6+13685)*12/1000</f>
        <v>47.354462419623985</v>
      </c>
      <c r="G6" s="348">
        <f>(35.812*RawPower!G6-3678.9)*12/1000</f>
        <v>47.03593249410072</v>
      </c>
      <c r="H6" s="348">
        <f>(35.812*RawPower!H6-3678.9)*12/1000</f>
        <v>41.731552288813312</v>
      </c>
      <c r="I6" s="348">
        <f>(35.812*RawPower!I6-3678.9)*12/1000</f>
        <v>28.259726321165211</v>
      </c>
      <c r="J6" s="348">
        <f>(35.812*RawPower!J6-3678.9)*12/1000</f>
        <v>20.182500777517401</v>
      </c>
      <c r="K6" s="348">
        <f>(35.812*RawPower!K6-3678.9)*12/1000</f>
        <v>42.64563395185661</v>
      </c>
      <c r="L6" s="348">
        <f>(35.812*RawPower!L6-3678.9)*12/1000</f>
        <v>39.540011837594747</v>
      </c>
      <c r="M6" s="348">
        <f>(35.812*RawPower!M6-3678.9)*12/1000</f>
        <v>32.699543398748148</v>
      </c>
      <c r="N6" s="348">
        <f>(35.812*RawPower!N6-3678.9)*12/1000</f>
        <v>29.801745552135245</v>
      </c>
      <c r="O6" s="348">
        <f>(35.812*RawPower!O6-3678.9)*12/1000</f>
        <v>21.268624674666761</v>
      </c>
      <c r="P6" s="348">
        <f>(35.812*RawPower!P6-3678.9)*12/1000</f>
        <v>10.49699296805704</v>
      </c>
      <c r="Q6" s="348">
        <f>(35.812*RawPower!Q6-3678.9)*12/1000</f>
        <v>29.990318229451091</v>
      </c>
      <c r="R6" s="348">
        <f>(35.812*RawPower!R6-3678.9)*12/1000</f>
        <v>27.357001100340895</v>
      </c>
      <c r="S6" s="348">
        <f>(35.812*RawPower!S6-3678.9)*12/1000</f>
        <v>23.311572706058346</v>
      </c>
      <c r="T6" s="348">
        <f>(35.812*RawPower!T6-3678.9)*12/1000</f>
        <v>9.5225241220885124</v>
      </c>
      <c r="U6" s="348">
        <f>(35.812*RawPower!U6-3678.9)*12/1000</f>
        <v>25.475889114712714</v>
      </c>
      <c r="V6" s="348">
        <f>(35.812*RawPower!V6-3678.9)*12/1000</f>
        <v>17.197178852692478</v>
      </c>
      <c r="W6" s="348">
        <f>(35.812*RawPower!W6-3678.9)*12/1000</f>
        <v>13.953595353625779</v>
      </c>
      <c r="X6" s="348">
        <f>(35.812*RawPower!X6-3678.9)*12/1000</f>
        <v>7.4999606559156362</v>
      </c>
      <c r="Y6" s="348">
        <f>(35.812*RawPower!Y6-3678.9)*12/1000</f>
        <v>24.546928157030663</v>
      </c>
      <c r="Z6" s="348">
        <f>(35.812*RawPower!Z6-3678.9)*12/1000</f>
        <v>16.285654433173214</v>
      </c>
      <c r="AA6" s="349">
        <f>(-26.93*RawPower!AA6+13806)*12/1000</f>
        <v>2.1965221065026634</v>
      </c>
      <c r="AB6" s="349">
        <f>(-26.93*RawPower!AB6+13806)*12/1000</f>
        <v>2.1883367461157541</v>
      </c>
      <c r="AC6" s="350">
        <f>(-26.709*RawPower!AC6+13685)*12/1000</f>
        <v>20.005943223580733</v>
      </c>
      <c r="AD6" s="350">
        <f>(-26.709*RawPower!AD6+13685)*12/1000</f>
        <v>14.073193451503663</v>
      </c>
      <c r="AE6" s="350">
        <f>(-26.709*RawPower!AE6+13685)*12/1000</f>
        <v>8.1064956937610475</v>
      </c>
      <c r="AF6" s="351">
        <f>(-26.73*RawPower!AF6+13708)*12/1000</f>
        <v>4.3815051977676118</v>
      </c>
      <c r="AG6" s="351">
        <f>(-26.73*RawPower!AG6+13708)*12/1000</f>
        <v>4.023387965478185</v>
      </c>
      <c r="AH6" s="351">
        <f>(-26.73*RawPower!AH6+13708)*12/1000</f>
        <v>3.7060697056043792</v>
      </c>
      <c r="AI6" s="352">
        <f>(-26.872*RawPower!AI6+13756)*12/1000</f>
        <v>24.667010163177242</v>
      </c>
      <c r="AJ6" s="352">
        <f>(-26.872*RawPower!AJ6+13756)*12/1000</f>
        <v>24.088796660564753</v>
      </c>
      <c r="AK6" s="352">
        <f>(-26.872*RawPower!AK6+13756)*12/1000</f>
        <v>16.699037576362194</v>
      </c>
      <c r="AL6" s="352">
        <f>(-26.872*RawPower!AL6+13756)*12/1000</f>
        <v>14.202857075766914</v>
      </c>
      <c r="AM6" s="352">
        <f>(-26.872*RawPower!AM6+13756)*12/1000</f>
        <v>9.427166956038171</v>
      </c>
      <c r="AN6" s="352">
        <f>(-26.872*RawPower!AN6+13756)*12/1000</f>
        <v>22.961835042057245</v>
      </c>
      <c r="AO6" s="352">
        <f>(-26.872*RawPower!AO6+13756)*12/1000</f>
        <v>22.262211882697876</v>
      </c>
      <c r="AP6" s="352">
        <f>(-26.872*RawPower!AP6+13756)*12/1000</f>
        <v>14.287440457057725</v>
      </c>
      <c r="AQ6" s="352">
        <f>(-26.872*RawPower!AQ6+13756)*12/1000</f>
        <v>9.4317363442435749</v>
      </c>
      <c r="AR6" s="352">
        <f>(-26.872*RawPower!AR6+13756)*12/1000</f>
        <v>19.225203056505503</v>
      </c>
      <c r="AS6" s="352">
        <f>(-26.872*RawPower!AS6+13756)*12/1000</f>
        <v>18.024104890260858</v>
      </c>
      <c r="AT6" s="352">
        <f>(-26.872*RawPower!AT6+13756)*12/1000</f>
        <v>18.65002695786881</v>
      </c>
      <c r="AU6" s="352">
        <f>(-26.872*RawPower!AU6+13756)*12/1000</f>
        <v>17.627915694499869</v>
      </c>
      <c r="AV6" s="317"/>
      <c r="AW6" s="336">
        <f t="shared" ref="AW6:AW37" si="0">AVERAGE(C6,AA6,AI6,E6)</f>
        <v>23.283394245082597</v>
      </c>
    </row>
    <row r="7" spans="1:49" s="242" customFormat="1">
      <c r="A7" s="14" t="s">
        <v>185</v>
      </c>
      <c r="B7" s="14" t="s">
        <v>100</v>
      </c>
      <c r="C7" s="15">
        <f>(-26.93*RawPower!C7+13806)*12/1000</f>
        <v>47.54426269183125</v>
      </c>
      <c r="D7" s="15">
        <f>(-26.93*RawPower!D7+13806)*12/1000</f>
        <v>44.705747741249155</v>
      </c>
      <c r="E7" s="346">
        <f>(-26.709*RawPower!E7+13685)*12/1000</f>
        <v>26.044229594185584</v>
      </c>
      <c r="F7" s="347">
        <f>(-26.709*RawPower!F7+13685)*12/1000</f>
        <v>52.593314117413875</v>
      </c>
      <c r="G7" s="348">
        <f>(35.812*RawPower!G7-3678.9)*12/1000</f>
        <v>34.949749508441244</v>
      </c>
      <c r="H7" s="348">
        <f>(35.812*RawPower!H7-3678.9)*12/1000</f>
        <v>25.715915717117394</v>
      </c>
      <c r="I7" s="348">
        <f>(35.812*RawPower!I7-3678.9)*12/1000</f>
        <v>18.085636552539878</v>
      </c>
      <c r="J7" s="348">
        <f>(35.812*RawPower!J7-3678.9)*12/1000</f>
        <v>11.327396035714921</v>
      </c>
      <c r="K7" s="348">
        <f>(35.812*RawPower!K7-3678.9)*12/1000</f>
        <v>32.751608490013545</v>
      </c>
      <c r="L7" s="348">
        <f>(35.812*RawPower!L7-3678.9)*12/1000</f>
        <v>23.314342258082942</v>
      </c>
      <c r="M7" s="348">
        <f>(35.812*RawPower!M7-3678.9)*12/1000</f>
        <v>29.193449081742816</v>
      </c>
      <c r="N7" s="348">
        <f>(35.812*RawPower!N7-3678.9)*12/1000</f>
        <v>22.067022119021065</v>
      </c>
      <c r="O7" s="348">
        <f>(35.812*RawPower!O7-3678.9)*12/1000</f>
        <v>15.271521945755639</v>
      </c>
      <c r="P7" s="348">
        <f>(35.812*RawPower!P7-3678.9)*12/1000</f>
        <v>8.9368249822278027</v>
      </c>
      <c r="Q7" s="348">
        <f>(35.812*RawPower!Q7-3678.9)*12/1000</f>
        <v>27.546216624325485</v>
      </c>
      <c r="R7" s="348">
        <f>(35.812*RawPower!R7-3678.9)*12/1000</f>
        <v>22.386461778221864</v>
      </c>
      <c r="S7" s="348">
        <f>(35.812*RawPower!S7-3678.9)*12/1000</f>
        <v>18.260964125684158</v>
      </c>
      <c r="T7" s="348">
        <f>(35.812*RawPower!T7-3678.9)*12/1000</f>
        <v>8.6901590020053021</v>
      </c>
      <c r="U7" s="348">
        <f>(35.812*RawPower!U7-3678.9)*12/1000</f>
        <v>26.281275446328923</v>
      </c>
      <c r="V7" s="348">
        <f>(35.812*RawPower!V7-3678.9)*12/1000</f>
        <v>17.959670177543156</v>
      </c>
      <c r="W7" s="348">
        <f>(35.812*RawPower!W7-3678.9)*12/1000</f>
        <v>14.500034788623166</v>
      </c>
      <c r="X7" s="348">
        <f>(35.812*RawPower!X7-3678.9)*12/1000</f>
        <v>7.7563419711469521</v>
      </c>
      <c r="Y7" s="348">
        <f>(35.812*RawPower!Y7-3678.9)*12/1000</f>
        <v>24.889673393980019</v>
      </c>
      <c r="Z7" s="348">
        <f>(35.812*RawPower!Z7-3678.9)*12/1000</f>
        <v>16.540199033093611</v>
      </c>
      <c r="AA7" s="349">
        <f>(-26.93*RawPower!AA7+13806)*12/1000</f>
        <v>2.3293139441910897</v>
      </c>
      <c r="AB7" s="349">
        <f>(-26.93*RawPower!AB7+13806)*12/1000</f>
        <v>2.2590902156497541</v>
      </c>
      <c r="AC7" s="350">
        <f>(-26.709*RawPower!AC7+13685)*12/1000</f>
        <v>20.594620159915351</v>
      </c>
      <c r="AD7" s="350">
        <f>(-26.709*RawPower!AD7+13685)*12/1000</f>
        <v>13.136563274153289</v>
      </c>
      <c r="AE7" s="350">
        <f>(-26.709*RawPower!AE7+13685)*12/1000</f>
        <v>8.0676381657114256</v>
      </c>
      <c r="AF7" s="351">
        <f>(-26.73*RawPower!AF7+13708)*12/1000</f>
        <v>4.4219154999255332</v>
      </c>
      <c r="AG7" s="351">
        <f>(-26.73*RawPower!AG7+13708)*12/1000</f>
        <v>4.0669358610283961</v>
      </c>
      <c r="AH7" s="351">
        <f>(-26.73*RawPower!AH7+13708)*12/1000</f>
        <v>3.8074500067444896</v>
      </c>
      <c r="AI7" s="352">
        <f>(-26.872*RawPower!AI7+13756)*12/1000</f>
        <v>23.627540238162538</v>
      </c>
      <c r="AJ7" s="352">
        <f>(-26.872*RawPower!AJ7+13756)*12/1000</f>
        <v>20.849716352221943</v>
      </c>
      <c r="AK7" s="352">
        <f>(-26.872*RawPower!AK7+13756)*12/1000</f>
        <v>15.825532815466213</v>
      </c>
      <c r="AL7" s="352">
        <f>(-26.872*RawPower!AL7+13756)*12/1000</f>
        <v>13.599339564089373</v>
      </c>
      <c r="AM7" s="352">
        <f>(-26.872*RawPower!AM7+13756)*12/1000</f>
        <v>9.2218200657599017</v>
      </c>
      <c r="AN7" s="352">
        <f>(-26.872*RawPower!AN7+13756)*12/1000</f>
        <v>21.848599942653689</v>
      </c>
      <c r="AO7" s="352">
        <f>(-26.872*RawPower!AO7+13756)*12/1000</f>
        <v>21.110518893260959</v>
      </c>
      <c r="AP7" s="352">
        <f>(-26.872*RawPower!AP7+13756)*12/1000</f>
        <v>13.692204080707183</v>
      </c>
      <c r="AQ7" s="352">
        <f>(-26.872*RawPower!AQ7+13756)*12/1000</f>
        <v>9.2789487536560635</v>
      </c>
      <c r="AR7" s="352">
        <f>(-26.872*RawPower!AR7+13756)*12/1000</f>
        <v>19.791092275624191</v>
      </c>
      <c r="AS7" s="352">
        <f>(-26.872*RawPower!AS7+13756)*12/1000</f>
        <v>18.716240509681157</v>
      </c>
      <c r="AT7" s="352">
        <f>(-26.872*RawPower!AT7+13756)*12/1000</f>
        <v>18.842538597895008</v>
      </c>
      <c r="AU7" s="352">
        <f>(-26.872*RawPower!AU7+13756)*12/1000</f>
        <v>17.80688748675157</v>
      </c>
      <c r="AV7" s="317"/>
      <c r="AW7" s="336">
        <f t="shared" si="0"/>
        <v>24.886336617092613</v>
      </c>
    </row>
    <row r="8" spans="1:49" s="242" customFormat="1">
      <c r="A8" s="14" t="s">
        <v>186</v>
      </c>
      <c r="B8" s="14" t="s">
        <v>101</v>
      </c>
      <c r="C8" s="15">
        <f>(-26.93*RawPower!C8+13806)*12/1000</f>
        <v>42.854334355054313</v>
      </c>
      <c r="D8" s="15">
        <f>(-26.93*RawPower!D8+13806)*12/1000</f>
        <v>42.864102028409896</v>
      </c>
      <c r="E8" s="346">
        <f>(-26.709*RawPower!E8+13685)*12/1000</f>
        <v>22.813900820181267</v>
      </c>
      <c r="F8" s="347">
        <f>(-26.709*RawPower!F8+13685)*12/1000</f>
        <v>50.626880759926642</v>
      </c>
      <c r="G8" s="348">
        <f>(35.812*RawPower!G8-3678.9)*12/1000</f>
        <v>33.216103122612026</v>
      </c>
      <c r="H8" s="348">
        <f>(35.812*RawPower!H8-3678.9)*12/1000</f>
        <v>24.749702639424889</v>
      </c>
      <c r="I8" s="348">
        <f>(35.812*RawPower!I8-3678.9)*12/1000</f>
        <v>19.85389417045586</v>
      </c>
      <c r="J8" s="348">
        <f>(35.812*RawPower!J8-3678.9)*12/1000</f>
        <v>12.633720556312261</v>
      </c>
      <c r="K8" s="348">
        <f>(35.812*RawPower!K8-3678.9)*12/1000</f>
        <v>27.161606406902845</v>
      </c>
      <c r="L8" s="348">
        <f>(35.812*RawPower!L8-3678.9)*12/1000</f>
        <v>20.360837925969136</v>
      </c>
      <c r="M8" s="348">
        <f>(35.812*RawPower!M8-3678.9)*12/1000</f>
        <v>25.66356518180028</v>
      </c>
      <c r="N8" s="348">
        <f>(35.812*RawPower!N8-3678.9)*12/1000</f>
        <v>20.214642393482535</v>
      </c>
      <c r="O8" s="348">
        <f>(35.812*RawPower!O8-3678.9)*12/1000</f>
        <v>14.670766896266514</v>
      </c>
      <c r="P8" s="348">
        <f>(35.812*RawPower!P8-3678.9)*12/1000</f>
        <v>8.6199287994476084</v>
      </c>
      <c r="Q8" s="348">
        <f>(35.812*RawPower!Q8-3678.9)*12/1000</f>
        <v>18.439738781019472</v>
      </c>
      <c r="R8" s="348">
        <f>(35.812*RawPower!R8-3678.9)*12/1000</f>
        <v>15.980956039633007</v>
      </c>
      <c r="S8" s="348">
        <f>(35.812*RawPower!S8-3678.9)*12/1000</f>
        <v>13.279033000811264</v>
      </c>
      <c r="T8" s="348">
        <f>(35.812*RawPower!T8-3678.9)*12/1000</f>
        <v>7.537977511081519</v>
      </c>
      <c r="U8" s="348">
        <f>(35.812*RawPower!U8-3678.9)*12/1000</f>
        <v>20.025340237971804</v>
      </c>
      <c r="V8" s="348">
        <f>(35.812*RawPower!V8-3678.9)*12/1000</f>
        <v>14.560066122940249</v>
      </c>
      <c r="W8" s="348">
        <f>(35.812*RawPower!W8-3678.9)*12/1000</f>
        <v>11.965972633774976</v>
      </c>
      <c r="X8" s="348">
        <f>(35.812*RawPower!X8-3678.9)*12/1000</f>
        <v>7.2266591254697579</v>
      </c>
      <c r="Y8" s="348">
        <f>(35.812*RawPower!Y8-3678.9)*12/1000</f>
        <v>11.416457782825061</v>
      </c>
      <c r="Z8" s="348">
        <f>(35.812*RawPower!Z8-3678.9)*12/1000</f>
        <v>8.6022328061278408</v>
      </c>
      <c r="AA8" s="349">
        <f>(-26.93*RawPower!AA8+13806)*12/1000</f>
        <v>2.2534701990554749</v>
      </c>
      <c r="AB8" s="349">
        <f>(-26.93*RawPower!AB8+13806)*12/1000</f>
        <v>2.1834678905364271</v>
      </c>
      <c r="AC8" s="350">
        <f>(-26.709*RawPower!AC8+13685)*12/1000</f>
        <v>17.760031642928748</v>
      </c>
      <c r="AD8" s="350">
        <f>(-26.709*RawPower!AD8+13685)*12/1000</f>
        <v>12.872258786790393</v>
      </c>
      <c r="AE8" s="350">
        <f>(-26.709*RawPower!AE8+13685)*12/1000</f>
        <v>7.6178800808180309</v>
      </c>
      <c r="AF8" s="351">
        <f>(-26.73*RawPower!AF8+13708)*12/1000</f>
        <v>4.4215397901100877</v>
      </c>
      <c r="AG8" s="351">
        <f>(-26.73*RawPower!AG8+13708)*12/1000</f>
        <v>3.9886318449575193</v>
      </c>
      <c r="AH8" s="351">
        <f>(-26.73*RawPower!AH8+13708)*12/1000</f>
        <v>3.7539885119806642</v>
      </c>
      <c r="AI8" s="352">
        <f>(-26.872*RawPower!AI8+13756)*12/1000</f>
        <v>20.979311865130899</v>
      </c>
      <c r="AJ8" s="352">
        <f>(-26.872*RawPower!AJ8+13756)*12/1000</f>
        <v>18.627667490513943</v>
      </c>
      <c r="AK8" s="352">
        <f>(-26.872*RawPower!AK8+13756)*12/1000</f>
        <v>15.01978443885324</v>
      </c>
      <c r="AL8" s="352">
        <f>(-26.872*RawPower!AL8+13756)*12/1000</f>
        <v>13.207224973497862</v>
      </c>
      <c r="AM8" s="352">
        <f>(-26.872*RawPower!AM8+13756)*12/1000</f>
        <v>9.2927946519707483</v>
      </c>
      <c r="AN8" s="352">
        <f>(-26.872*RawPower!AN8+13756)*12/1000</f>
        <v>15.342646924253954</v>
      </c>
      <c r="AO8" s="352">
        <f>(-26.872*RawPower!AO8+13756)*12/1000</f>
        <v>15.318472734200855</v>
      </c>
      <c r="AP8" s="352">
        <f>(-26.872*RawPower!AP8+13756)*12/1000</f>
        <v>11.689995522627294</v>
      </c>
      <c r="AQ8" s="352">
        <f>(-26.872*RawPower!AQ8+13756)*12/1000</f>
        <v>9.0101984447388972</v>
      </c>
      <c r="AR8" s="352">
        <f>(-26.872*RawPower!AR8+13756)*12/1000</f>
        <v>15.425852655073708</v>
      </c>
      <c r="AS8" s="352">
        <f>(-26.872*RawPower!AS8+13756)*12/1000</f>
        <v>14.846329050608627</v>
      </c>
      <c r="AT8" s="352">
        <f>(-26.872*RawPower!AT8+13756)*12/1000</f>
        <v>10.626387474476163</v>
      </c>
      <c r="AU8" s="352">
        <f>(-26.872*RawPower!AU8+13756)*12/1000</f>
        <v>10.709685897161908</v>
      </c>
      <c r="AV8" s="317"/>
      <c r="AW8" s="336">
        <f t="shared" si="0"/>
        <v>22.225254309855487</v>
      </c>
    </row>
    <row r="9" spans="1:49" s="242" customFormat="1">
      <c r="A9" s="14" t="s">
        <v>234</v>
      </c>
      <c r="B9" s="14" t="s">
        <v>102</v>
      </c>
      <c r="C9" s="15">
        <f>(-26.93*RawPower!C9+13806)*12/1000</f>
        <v>45.536565112921139</v>
      </c>
      <c r="D9" s="15">
        <f>(-26.93*RawPower!D9+13806)*12/1000</f>
        <v>42.33905677259181</v>
      </c>
      <c r="E9" s="346">
        <f>(-26.709*RawPower!E9+13685)*12/1000</f>
        <v>29.816520554209244</v>
      </c>
      <c r="F9" s="347">
        <f>(-26.709*RawPower!F9+13685)*12/1000</f>
        <v>54.523438457406883</v>
      </c>
      <c r="G9" s="348">
        <f>(35.812*RawPower!G9-3678.9)*12/1000</f>
        <v>35.469958718433183</v>
      </c>
      <c r="H9" s="348">
        <f>(35.812*RawPower!H9-3678.9)*12/1000</f>
        <v>27.87551535757466</v>
      </c>
      <c r="I9" s="348">
        <f>(35.812*RawPower!I9-3678.9)*12/1000</f>
        <v>19.9374268134139</v>
      </c>
      <c r="J9" s="348">
        <f>(35.812*RawPower!J9-3678.9)*12/1000</f>
        <v>12.60583495226188</v>
      </c>
      <c r="K9" s="348">
        <f>(35.812*RawPower!K9-3678.9)*12/1000</f>
        <v>32.199878203427559</v>
      </c>
      <c r="L9" s="348">
        <f>(35.812*RawPower!L9-3678.9)*12/1000</f>
        <v>24.438064079313737</v>
      </c>
      <c r="M9" s="348">
        <f>(35.812*RawPower!M9-3678.9)*12/1000</f>
        <v>28.119493450085034</v>
      </c>
      <c r="N9" s="348">
        <f>(35.812*RawPower!N9-3678.9)*12/1000</f>
        <v>23.323414318785186</v>
      </c>
      <c r="O9" s="348">
        <f>(35.812*RawPower!O9-3678.9)*12/1000</f>
        <v>16.839850307759246</v>
      </c>
      <c r="P9" s="348">
        <f>(35.812*RawPower!P9-3678.9)*12/1000</f>
        <v>9.6169374227301834</v>
      </c>
      <c r="Q9" s="348">
        <f>(35.812*RawPower!Q9-3678.9)*12/1000</f>
        <v>26.529765312372213</v>
      </c>
      <c r="R9" s="348">
        <f>(35.812*RawPower!R9-3678.9)*12/1000</f>
        <v>21.296447801570494</v>
      </c>
      <c r="S9" s="348">
        <f>(35.812*RawPower!S9-3678.9)*12/1000</f>
        <v>17.926873967207285</v>
      </c>
      <c r="T9" s="348">
        <f>(35.812*RawPower!T9-3678.9)*12/1000</f>
        <v>8.7592151990331466</v>
      </c>
      <c r="U9" s="348">
        <f>(35.812*RawPower!U9-3678.9)*12/1000</f>
        <v>24.936526097976014</v>
      </c>
      <c r="V9" s="348">
        <f>(35.812*RawPower!V9-3678.9)*12/1000</f>
        <v>17.332438175994817</v>
      </c>
      <c r="W9" s="348">
        <f>(35.812*RawPower!W9-3678.9)*12/1000</f>
        <v>14.088386410333884</v>
      </c>
      <c r="X9" s="348">
        <f>(35.812*RawPower!X9-3678.9)*12/1000</f>
        <v>7.8387662764652362</v>
      </c>
      <c r="Y9" s="348">
        <f>(35.812*RawPower!Y9-3678.9)*12/1000</f>
        <v>24.679419565667427</v>
      </c>
      <c r="Z9" s="348">
        <f>(35.812*RawPower!Z9-3678.9)*12/1000</f>
        <v>16.420165489691207</v>
      </c>
      <c r="AA9" s="349">
        <f>(-26.93*RawPower!AA9+13806)*12/1000</f>
        <v>2.2830159074144611</v>
      </c>
      <c r="AB9" s="349">
        <f>(-26.93*RawPower!AB9+13806)*12/1000</f>
        <v>2.2046166680436725</v>
      </c>
      <c r="AC9" s="350">
        <f>(-26.709*RawPower!AC9+13685)*12/1000</f>
        <v>23.54450962003143</v>
      </c>
      <c r="AD9" s="350">
        <f>(-26.709*RawPower!AD9+13685)*12/1000</f>
        <v>15.827434271745442</v>
      </c>
      <c r="AE9" s="350">
        <f>(-26.709*RawPower!AE9+13685)*12/1000</f>
        <v>7.9481839216479129</v>
      </c>
      <c r="AF9" s="351">
        <f>(-26.73*RawPower!AF9+13708)*12/1000</f>
        <v>4.4446190698915524</v>
      </c>
      <c r="AG9" s="351">
        <f>(-26.73*RawPower!AG9+13708)*12/1000</f>
        <v>4.1976201570541596</v>
      </c>
      <c r="AH9" s="351">
        <f>(-26.73*RawPower!AH9+13708)*12/1000</f>
        <v>3.7803029623883342</v>
      </c>
      <c r="AI9" s="352">
        <f>(-26.872*RawPower!AI9+13756)*12/1000</f>
        <v>21.215342541569864</v>
      </c>
      <c r="AJ9" s="352">
        <f>(-26.872*RawPower!AJ9+13756)*12/1000</f>
        <v>19.976162834680835</v>
      </c>
      <c r="AK9" s="352">
        <f>(-26.872*RawPower!AK9+13756)*12/1000</f>
        <v>14.970468720230906</v>
      </c>
      <c r="AL9" s="352">
        <f>(-26.872*RawPower!AL9+13756)*12/1000</f>
        <v>13.140805157592746</v>
      </c>
      <c r="AM9" s="352">
        <f>(-26.872*RawPower!AM9+13756)*12/1000</f>
        <v>9.2943452522679504</v>
      </c>
      <c r="AN9" s="352">
        <f>(-26.872*RawPower!AN9+13756)*12/1000</f>
        <v>19.880518010402412</v>
      </c>
      <c r="AO9" s="352">
        <f>(-26.872*RawPower!AO9+13756)*12/1000</f>
        <v>18.97586220392688</v>
      </c>
      <c r="AP9" s="352">
        <f>(-26.872*RawPower!AP9+13756)*12/1000</f>
        <v>13.189829164446863</v>
      </c>
      <c r="AQ9" s="352">
        <f>(-26.872*RawPower!AQ9+13756)*12/1000</f>
        <v>9.3683420823975094</v>
      </c>
      <c r="AR9" s="352">
        <f>(-26.872*RawPower!AR9+13756)*12/1000</f>
        <v>18.194650700983161</v>
      </c>
      <c r="AS9" s="352">
        <f>(-26.872*RawPower!AS9+13756)*12/1000</f>
        <v>17.497128386832067</v>
      </c>
      <c r="AT9" s="352">
        <f>(-26.872*RawPower!AT9+13756)*12/1000</f>
        <v>17.9523913706511</v>
      </c>
      <c r="AU9" s="352">
        <f>(-26.872*RawPower!AU9+13756)*12/1000</f>
        <v>17.11456381514007</v>
      </c>
      <c r="AV9" s="317"/>
      <c r="AW9" s="336">
        <f t="shared" si="0"/>
        <v>24.712861029028677</v>
      </c>
    </row>
    <row r="10" spans="1:49" s="242" customFormat="1">
      <c r="A10" s="14" t="s">
        <v>235</v>
      </c>
      <c r="B10" s="14" t="s">
        <v>100</v>
      </c>
      <c r="C10" s="15">
        <f>(-26.93*RawPower!C10+13806)*12/1000</f>
        <v>44.542478282143257</v>
      </c>
      <c r="D10" s="15">
        <f>(-26.93*RawPower!D10+13806)*12/1000</f>
        <v>44.405654488855482</v>
      </c>
      <c r="E10" s="346">
        <f>(-26.709*RawPower!E10+13685)*12/1000</f>
        <v>25.059751626933824</v>
      </c>
      <c r="F10" s="347">
        <f>(-26.709*RawPower!F10+13685)*12/1000</f>
        <v>56.130154991433827</v>
      </c>
      <c r="G10" s="348">
        <f>(35.812*RawPower!G10-3678.9)*12/1000</f>
        <v>37.968549519024393</v>
      </c>
      <c r="H10" s="348">
        <f>(35.812*RawPower!H10-3678.9)*12/1000</f>
        <v>28.285235957840662</v>
      </c>
      <c r="I10" s="348">
        <f>(35.812*RawPower!I10-3678.9)*12/1000</f>
        <v>21.500754283069771</v>
      </c>
      <c r="J10" s="348">
        <f>(35.812*RawPower!J10-3678.9)*12/1000</f>
        <v>13.396452270927194</v>
      </c>
      <c r="K10" s="348">
        <f>(35.812*RawPower!K10-3678.9)*12/1000</f>
        <v>35.287262776404802</v>
      </c>
      <c r="L10" s="348">
        <f>(35.812*RawPower!L10-3678.9)*12/1000</f>
        <v>26.506527027072028</v>
      </c>
      <c r="M10" s="348">
        <f>(35.812*RawPower!M10-3678.9)*12/1000</f>
        <v>32.682459824530881</v>
      </c>
      <c r="N10" s="348">
        <f>(35.812*RawPower!N10-3678.9)*12/1000</f>
        <v>25.628098026404324</v>
      </c>
      <c r="O10" s="348">
        <f>(35.812*RawPower!O10-3678.9)*12/1000</f>
        <v>17.430462108386891</v>
      </c>
      <c r="P10" s="348">
        <f>(35.812*RawPower!P10-3678.9)*12/1000</f>
        <v>9.9385963917242606</v>
      </c>
      <c r="Q10" s="348">
        <f>(35.812*RawPower!Q10-3678.9)*12/1000</f>
        <v>31.479985624746792</v>
      </c>
      <c r="R10" s="348">
        <f>(35.812*RawPower!R10-3678.9)*12/1000</f>
        <v>25.388938365561661</v>
      </c>
      <c r="S10" s="348">
        <f>(35.812*RawPower!S10-3678.9)*12/1000</f>
        <v>20.852500037121629</v>
      </c>
      <c r="T10" s="348">
        <f>(35.812*RawPower!T10-3678.9)*12/1000</f>
        <v>9.6810278286733098</v>
      </c>
      <c r="U10" s="348">
        <f>(35.812*RawPower!U10-3678.9)*12/1000</f>
        <v>28.044867094764996</v>
      </c>
      <c r="V10" s="348">
        <f>(35.812*RawPower!V10-3678.9)*12/1000</f>
        <v>19.624690439094827</v>
      </c>
      <c r="W10" s="348">
        <f>(35.812*RawPower!W10-3678.9)*12/1000</f>
        <v>15.854943527766942</v>
      </c>
      <c r="X10" s="348">
        <f>(35.812*RawPower!X10-3678.9)*12/1000</f>
        <v>8.3958208013652271</v>
      </c>
      <c r="Y10" s="348">
        <f>(35.812*RawPower!Y10-3678.9)*12/1000</f>
        <v>26.184302403407674</v>
      </c>
      <c r="Z10" s="348">
        <f>(35.812*RawPower!Z10-3678.9)*12/1000</f>
        <v>17.762344420364062</v>
      </c>
      <c r="AA10" s="349">
        <f>(-26.93*RawPower!AA10+13806)*12/1000</f>
        <v>2.369466763654287</v>
      </c>
      <c r="AB10" s="349">
        <f>(-26.93*RawPower!AB10+13806)*12/1000</f>
        <v>2.2511969641808682</v>
      </c>
      <c r="AC10" s="350">
        <f>(-26.709*RawPower!AC10+13685)*12/1000</f>
        <v>19.899171290013417</v>
      </c>
      <c r="AD10" s="350">
        <f>(-26.709*RawPower!AD10+13685)*12/1000</f>
        <v>13.976389180882318</v>
      </c>
      <c r="AE10" s="350">
        <f>(-26.709*RawPower!AE10+13685)*12/1000</f>
        <v>8.595544116475299</v>
      </c>
      <c r="AF10" s="351">
        <f>(-26.73*RawPower!AF10+13708)*12/1000</f>
        <v>4.5929945915761925</v>
      </c>
      <c r="AG10" s="351">
        <f>(-26.73*RawPower!AG10+13708)*12/1000</f>
        <v>4.1935844345440785</v>
      </c>
      <c r="AH10" s="351">
        <f>(-26.73*RawPower!AH10+13708)*12/1000</f>
        <v>3.8860569168121293</v>
      </c>
      <c r="AI10" s="352">
        <f>(-26.872*RawPower!AI10+13756)*12/1000</f>
        <v>26.207222939933192</v>
      </c>
      <c r="AJ10" s="352">
        <f>(-26.872*RawPower!AJ10+13756)*12/1000</f>
        <v>23.594513198356559</v>
      </c>
      <c r="AK10" s="352">
        <f>(-26.872*RawPower!AK10+13756)*12/1000</f>
        <v>17.391442308615762</v>
      </c>
      <c r="AL10" s="352">
        <f>(-26.872*RawPower!AL10+13756)*12/1000</f>
        <v>14.735540643149383</v>
      </c>
      <c r="AM10" s="352">
        <f>(-26.872*RawPower!AM10+13756)*12/1000</f>
        <v>9.6804963148367307</v>
      </c>
      <c r="AN10" s="352">
        <f>(-26.872*RawPower!AN10+13756)*12/1000</f>
        <v>24.58835682626864</v>
      </c>
      <c r="AO10" s="352">
        <f>(-26.872*RawPower!AO10+13756)*12/1000</f>
        <v>22.839567611925375</v>
      </c>
      <c r="AP10" s="352">
        <f>(-26.872*RawPower!AP10+13756)*12/1000</f>
        <v>14.836273195110655</v>
      </c>
      <c r="AQ10" s="352">
        <f>(-26.872*RawPower!AQ10+13756)*12/1000</f>
        <v>9.6847777456165129</v>
      </c>
      <c r="AR10" s="352">
        <f>(-26.872*RawPower!AR10+13756)*12/1000</f>
        <v>21.189684093759823</v>
      </c>
      <c r="AS10" s="352">
        <f>(-26.872*RawPower!AS10+13756)*12/1000</f>
        <v>19.929769924834677</v>
      </c>
      <c r="AT10" s="352">
        <f>(-26.872*RawPower!AT10+13756)*12/1000</f>
        <v>19.660436118732505</v>
      </c>
      <c r="AU10" s="352">
        <f>(-26.872*RawPower!AU10+13756)*12/1000</f>
        <v>18.533096594785384</v>
      </c>
      <c r="AV10" s="317"/>
      <c r="AW10" s="336">
        <f t="shared" si="0"/>
        <v>24.544729903166143</v>
      </c>
    </row>
    <row r="11" spans="1:49" s="242" customFormat="1">
      <c r="A11" s="14" t="s">
        <v>213</v>
      </c>
      <c r="B11" s="14" t="s">
        <v>103</v>
      </c>
      <c r="C11" s="15">
        <f>(-26.93*RawPower!C11+13806)*12/1000</f>
        <v>44.994486700187139</v>
      </c>
      <c r="D11" s="15">
        <f>(-26.93*RawPower!D11+13806)*12/1000</f>
        <v>42.299920080693546</v>
      </c>
      <c r="E11" s="346">
        <f>(-26.709*RawPower!E11+13685)*12/1000</f>
        <v>28.114099047640725</v>
      </c>
      <c r="F11" s="347">
        <f>(-26.709*RawPower!F11+13685)*12/1000</f>
        <v>67.089276596611384</v>
      </c>
      <c r="G11" s="348">
        <f>(35.812*RawPower!G11-3678.9)*12/1000</f>
        <v>71.849242832197802</v>
      </c>
      <c r="H11" s="348">
        <f>(35.812*RawPower!H11-3678.9)*12/1000</f>
        <v>64.757541213817177</v>
      </c>
      <c r="I11" s="348">
        <f>(35.812*RawPower!I11-3678.9)*12/1000</f>
        <v>42.567921161889437</v>
      </c>
      <c r="J11" s="348">
        <f>(35.812*RawPower!J11-3678.9)*12/1000</f>
        <v>29.348955979886728</v>
      </c>
      <c r="K11" s="348">
        <f>(35.812*RawPower!K11-3678.9)*12/1000</f>
        <v>55.608977013549143</v>
      </c>
      <c r="L11" s="348">
        <f>(35.812*RawPower!L11-3678.9)*12/1000</f>
        <v>47.433249485591702</v>
      </c>
      <c r="M11" s="348">
        <f>(35.812*RawPower!M11-3678.9)*12/1000</f>
        <v>43.267902635331502</v>
      </c>
      <c r="N11" s="348">
        <f>(35.812*RawPower!N11-3678.9)*12/1000</f>
        <v>39.314222321381905</v>
      </c>
      <c r="O11" s="348">
        <f>(35.812*RawPower!O11-3678.9)*12/1000</f>
        <v>27.219238223514527</v>
      </c>
      <c r="P11" s="348">
        <f>(35.812*RawPower!P11-3678.9)*12/1000</f>
        <v>14.616482500880023</v>
      </c>
      <c r="Q11" s="348">
        <f>(35.812*RawPower!Q11-3678.9)*12/1000</f>
        <v>32.730916641876718</v>
      </c>
      <c r="R11" s="348">
        <f>(35.812*RawPower!R11-3678.9)*12/1000</f>
        <v>28.544201239659845</v>
      </c>
      <c r="S11" s="348">
        <f>(35.812*RawPower!S11-3678.9)*12/1000</f>
        <v>23.977064151793872</v>
      </c>
      <c r="T11" s="348">
        <f>(35.812*RawPower!T11-3678.9)*12/1000</f>
        <v>11.187885597149233</v>
      </c>
      <c r="U11" s="348">
        <f>(35.812*RawPower!U11-3678.9)*12/1000</f>
        <v>28.06363152435895</v>
      </c>
      <c r="V11" s="348">
        <f>(35.812*RawPower!V11-3678.9)*12/1000</f>
        <v>19.824176855248982</v>
      </c>
      <c r="W11" s="348">
        <f>(35.812*RawPower!W11-3678.9)*12/1000</f>
        <v>16.140053359561726</v>
      </c>
      <c r="X11" s="348">
        <f>(35.812*RawPower!X11-3678.9)*12/1000</f>
        <v>8.6025463733918635</v>
      </c>
      <c r="Y11" s="348">
        <f>(35.812*RawPower!Y11-3678.9)*12/1000</f>
        <v>24.373045040485813</v>
      </c>
      <c r="Z11" s="348">
        <f>(35.812*RawPower!Z11-3678.9)*12/1000</f>
        <v>16.097695896565895</v>
      </c>
      <c r="AA11" s="349">
        <f>(-26.93*RawPower!AA11+13806)*12/1000</f>
        <v>2.4823648335610122</v>
      </c>
      <c r="AB11" s="349">
        <f>(-26.93*RawPower!AB11+13806)*12/1000</f>
        <v>2.2537562416650472</v>
      </c>
      <c r="AC11" s="350">
        <f>(-26.709*RawPower!AC11+13685)*12/1000</f>
        <v>22.105559926175069</v>
      </c>
      <c r="AD11" s="350">
        <f>(-26.709*RawPower!AD11+13685)*12/1000</f>
        <v>14.671810141399845</v>
      </c>
      <c r="AE11" s="350">
        <f>(-26.709*RawPower!AE11+13685)*12/1000</f>
        <v>9.6619915642468257</v>
      </c>
      <c r="AF11" s="351">
        <f>(-26.73*RawPower!AF11+13708)*12/1000</f>
        <v>5.4632471698975493</v>
      </c>
      <c r="AG11" s="351">
        <f>(-26.73*RawPower!AG11+13708)*12/1000</f>
        <v>4.6355184220320735</v>
      </c>
      <c r="AH11" s="351">
        <f>(-26.73*RawPower!AH11+13708)*12/1000</f>
        <v>3.9147892921449166</v>
      </c>
      <c r="AI11" s="352">
        <f>(-26.872*RawPower!AI11+13756)*12/1000</f>
        <v>32.040057639599851</v>
      </c>
      <c r="AJ11" s="352">
        <f>(-26.872*RawPower!AJ11+13756)*12/1000</f>
        <v>31.454309327307186</v>
      </c>
      <c r="AK11" s="352">
        <f>(-26.872*RawPower!AK11+13756)*12/1000</f>
        <v>21.357708002661354</v>
      </c>
      <c r="AL11" s="352">
        <f>(-26.872*RawPower!AL11+13756)*12/1000</f>
        <v>17.978619771483878</v>
      </c>
      <c r="AM11" s="352">
        <f>(-26.872*RawPower!AM11+13756)*12/1000</f>
        <v>11.000842885084108</v>
      </c>
      <c r="AN11" s="352">
        <f>(-26.872*RawPower!AN11+13756)*12/1000</f>
        <v>25.368132661423754</v>
      </c>
      <c r="AO11" s="352">
        <f>(-26.872*RawPower!AO11+13756)*12/1000</f>
        <v>24.46797236764893</v>
      </c>
      <c r="AP11" s="352">
        <f>(-26.872*RawPower!AP11+13756)*12/1000</f>
        <v>16.047168360787204</v>
      </c>
      <c r="AQ11" s="352">
        <f>(-26.872*RawPower!AQ11+13756)*12/1000</f>
        <v>10.452377736054187</v>
      </c>
      <c r="AR11" s="352">
        <f>(-26.872*RawPower!AR11+13756)*12/1000</f>
        <v>21.167749565266973</v>
      </c>
      <c r="AS11" s="352">
        <f>(-26.872*RawPower!AS11+13756)*12/1000</f>
        <v>19.844739321203111</v>
      </c>
      <c r="AT11" s="352">
        <f>(-26.872*RawPower!AT11+13756)*12/1000</f>
        <v>18.107653107385019</v>
      </c>
      <c r="AU11" s="352">
        <f>(-26.872*RawPower!AU11+13756)*12/1000</f>
        <v>17.209194709042546</v>
      </c>
      <c r="AV11" s="317"/>
      <c r="AW11" s="336">
        <f t="shared" si="0"/>
        <v>26.907752055247183</v>
      </c>
    </row>
    <row r="12" spans="1:49" s="242" customFormat="1">
      <c r="A12" s="14" t="s">
        <v>214</v>
      </c>
      <c r="B12" s="14" t="s">
        <v>104</v>
      </c>
      <c r="C12" s="15">
        <f>(-26.93*RawPower!C12+13806)*12/1000</f>
        <v>42.122013390366298</v>
      </c>
      <c r="D12" s="15">
        <f>(-26.93*RawPower!D12+13806)*12/1000</f>
        <v>41.670561651898453</v>
      </c>
      <c r="E12" s="346">
        <f>(-26.709*RawPower!E12+13685)*12/1000</f>
        <v>25.794397633434659</v>
      </c>
      <c r="F12" s="347">
        <f>(-26.709*RawPower!F12+13685)*12/1000</f>
        <v>58.990621003720882</v>
      </c>
      <c r="G12" s="348">
        <f>(35.812*RawPower!G12-3678.9)*12/1000</f>
        <v>41.280354788382454</v>
      </c>
      <c r="H12" s="348">
        <f>(35.812*RawPower!H12-3678.9)*12/1000</f>
        <v>32.983289089237125</v>
      </c>
      <c r="I12" s="348">
        <f>(35.812*RawPower!I12-3678.9)*12/1000</f>
        <v>26.552590849044595</v>
      </c>
      <c r="J12" s="348">
        <f>(35.812*RawPower!J12-3678.9)*12/1000</f>
        <v>17.55811780625432</v>
      </c>
      <c r="K12" s="348">
        <f>(35.812*RawPower!K12-3678.9)*12/1000</f>
        <v>41.296473314188191</v>
      </c>
      <c r="L12" s="348">
        <f>(35.812*RawPower!L12-3678.9)*12/1000</f>
        <v>33.882621296486505</v>
      </c>
      <c r="M12" s="348">
        <f>(35.812*RawPower!M12-3678.9)*12/1000</f>
        <v>35.913295786290185</v>
      </c>
      <c r="N12" s="348">
        <f>(35.812*RawPower!N12-3678.9)*12/1000</f>
        <v>30.606487707051222</v>
      </c>
      <c r="O12" s="348">
        <f>(35.812*RawPower!O12-3678.9)*12/1000</f>
        <v>20.788673165517526</v>
      </c>
      <c r="P12" s="348">
        <f>(35.812*RawPower!P12-3678.9)*12/1000</f>
        <v>11.134405441128079</v>
      </c>
      <c r="Q12" s="348">
        <f>(35.812*RawPower!Q12-3678.9)*12/1000</f>
        <v>31.580550757453906</v>
      </c>
      <c r="R12" s="348">
        <f>(35.812*RawPower!R12-3678.9)*12/1000</f>
        <v>28.044700837178972</v>
      </c>
      <c r="S12" s="348">
        <f>(35.812*RawPower!S12-3678.9)*12/1000</f>
        <v>23.039191094677431</v>
      </c>
      <c r="T12" s="348">
        <f>(35.812*RawPower!T12-3678.9)*12/1000</f>
        <v>10.400080882961198</v>
      </c>
      <c r="U12" s="348">
        <f>(35.812*RawPower!U12-3678.9)*12/1000</f>
        <v>27.60083629289463</v>
      </c>
      <c r="V12" s="348">
        <f>(35.812*RawPower!V12-3678.9)*12/1000</f>
        <v>19.358937494508915</v>
      </c>
      <c r="W12" s="348">
        <f>(35.812*RawPower!W12-3678.9)*12/1000</f>
        <v>15.624348304062584</v>
      </c>
      <c r="X12" s="348">
        <f>(35.812*RawPower!X12-3678.9)*12/1000</f>
        <v>8.3391037603402136</v>
      </c>
      <c r="Y12" s="348">
        <f>(35.812*RawPower!Y12-3678.9)*12/1000</f>
        <v>25.479145339937038</v>
      </c>
      <c r="Z12" s="348">
        <f>(35.812*RawPower!Z12-3678.9)*12/1000</f>
        <v>17.228339140349512</v>
      </c>
      <c r="AA12" s="349">
        <f>(-26.93*RawPower!AA12+13806)*12/1000</f>
        <v>2.368714919128768</v>
      </c>
      <c r="AB12" s="349">
        <f>(-26.93*RawPower!AB12+13806)*12/1000</f>
        <v>2.229675743789914</v>
      </c>
      <c r="AC12" s="350">
        <f>(-26.709*RawPower!AC12+13685)*12/1000</f>
        <v>20.484106997655108</v>
      </c>
      <c r="AD12" s="350">
        <f>(-26.709*RawPower!AD12+13685)*12/1000</f>
        <v>14.038796065145586</v>
      </c>
      <c r="AE12" s="350">
        <f>(-26.709*RawPower!AE12+13685)*12/1000</f>
        <v>8.9963495261920983</v>
      </c>
      <c r="AF12" s="351">
        <f>(-26.73*RawPower!AF12+13708)*12/1000</f>
        <v>4.7798529090659434</v>
      </c>
      <c r="AG12" s="351">
        <f>(-26.73*RawPower!AG12+13708)*12/1000</f>
        <v>4.2329742794690173</v>
      </c>
      <c r="AH12" s="351">
        <f>(-26.73*RawPower!AH12+13708)*12/1000</f>
        <v>3.8812656421483989</v>
      </c>
      <c r="AI12" s="352">
        <f>(-26.872*RawPower!AI12+13756)*12/1000</f>
        <v>27.01976764402486</v>
      </c>
      <c r="AJ12" s="352">
        <f>(-26.872*RawPower!AJ12+13756)*12/1000</f>
        <v>25.725658360514323</v>
      </c>
      <c r="AK12" s="352">
        <f>(-26.872*RawPower!AK12+13756)*12/1000</f>
        <v>17.895712113173389</v>
      </c>
      <c r="AL12" s="352">
        <f>(-26.872*RawPower!AL12+13756)*12/1000</f>
        <v>15.237441164567114</v>
      </c>
      <c r="AM12" s="352">
        <f>(-26.872*RawPower!AM12+13756)*12/1000</f>
        <v>9.9534129371835522</v>
      </c>
      <c r="AN12" s="352">
        <f>(-26.872*RawPower!AN12+13756)*12/1000</f>
        <v>24.676435533453716</v>
      </c>
      <c r="AO12" s="352">
        <f>(-26.872*RawPower!AO12+13756)*12/1000</f>
        <v>23.39826982544826</v>
      </c>
      <c r="AP12" s="352">
        <f>(-26.872*RawPower!AP12+13756)*12/1000</f>
        <v>14.521796155888987</v>
      </c>
      <c r="AQ12" s="352">
        <f>(-26.872*RawPower!AQ12+13756)*12/1000</f>
        <v>9.7187905374546091</v>
      </c>
      <c r="AR12" s="352">
        <f>(-26.872*RawPower!AR12+13756)*12/1000</f>
        <v>20.867859741574982</v>
      </c>
      <c r="AS12" s="352">
        <f>(-26.872*RawPower!AS12+13756)*12/1000</f>
        <v>19.628365379798232</v>
      </c>
      <c r="AT12" s="352">
        <f>(-26.872*RawPower!AT12+13756)*12/1000</f>
        <v>19.173938682797861</v>
      </c>
      <c r="AU12" s="352">
        <f>(-26.872*RawPower!AU12+13756)*12/1000</f>
        <v>18.069120603574671</v>
      </c>
      <c r="AV12" s="317"/>
      <c r="AW12" s="336">
        <f t="shared" si="0"/>
        <v>24.326223396738644</v>
      </c>
    </row>
    <row r="13" spans="1:49" s="242" customFormat="1">
      <c r="A13" s="14" t="s">
        <v>389</v>
      </c>
      <c r="B13" s="14" t="s">
        <v>105</v>
      </c>
      <c r="C13" s="15">
        <f>(-26.93*RawPower!C13+13806)*12/1000</f>
        <v>45.767054804053537</v>
      </c>
      <c r="D13" s="15">
        <f>(-26.93*RawPower!D13+13806)*12/1000</f>
        <v>42.837950625765188</v>
      </c>
      <c r="E13" s="346">
        <f>(-26.709*RawPower!E13+13685)*12/1000</f>
        <v>28.854425224750877</v>
      </c>
      <c r="F13" s="347">
        <f>(-26.709*RawPower!F13+13685)*12/1000</f>
        <v>74.197560166312783</v>
      </c>
      <c r="G13" s="348">
        <f>(35.812*RawPower!G13-3678.9)*12/1000</f>
        <v>86.949066290319749</v>
      </c>
      <c r="H13" s="348">
        <f>(35.812*RawPower!H13-3678.9)*12/1000</f>
        <v>79.011865812159499</v>
      </c>
      <c r="I13" s="348">
        <f>(35.812*RawPower!I13-3678.9)*12/1000</f>
        <v>48.708460044173265</v>
      </c>
      <c r="J13" s="348">
        <f>(35.812*RawPower!J13-3678.9)*12/1000</f>
        <v>32.471351500607632</v>
      </c>
      <c r="K13" s="348">
        <f>(35.812*RawPower!K13-3678.9)*12/1000</f>
        <v>69.804507300922126</v>
      </c>
      <c r="L13" s="348">
        <f>(35.812*RawPower!L13-3678.9)*12/1000</f>
        <v>62.845495339899081</v>
      </c>
      <c r="M13" s="348">
        <f>(35.812*RawPower!M13-3678.9)*12/1000</f>
        <v>49.123730639612283</v>
      </c>
      <c r="N13" s="348">
        <f>(35.812*RawPower!N13-3678.9)*12/1000</f>
        <v>44.472647172553302</v>
      </c>
      <c r="O13" s="348">
        <f>(35.812*RawPower!O13-3678.9)*12/1000</f>
        <v>30.25243937432408</v>
      </c>
      <c r="P13" s="348">
        <f>(35.812*RawPower!P13-3678.9)*12/1000</f>
        <v>16.383995414387879</v>
      </c>
      <c r="Q13" s="348">
        <f>(35.812*RawPower!Q13-3678.9)*12/1000</f>
        <v>40.963182865467026</v>
      </c>
      <c r="R13" s="348">
        <f>(35.812*RawPower!R13-3678.9)*12/1000</f>
        <v>36.885874041770634</v>
      </c>
      <c r="S13" s="348">
        <f>(35.812*RawPower!S13-3678.9)*12/1000</f>
        <v>30.507502142767844</v>
      </c>
      <c r="T13" s="348">
        <f>(35.812*RawPower!T13-3678.9)*12/1000</f>
        <v>13.381729864099869</v>
      </c>
      <c r="U13" s="348">
        <f>(35.812*RawPower!U13-3678.9)*12/1000</f>
        <v>30.413540984466817</v>
      </c>
      <c r="V13" s="348">
        <f>(35.812*RawPower!V13-3678.9)*12/1000</f>
        <v>21.883356612281116</v>
      </c>
      <c r="W13" s="348">
        <f>(35.812*RawPower!W13-3678.9)*12/1000</f>
        <v>17.571996083086617</v>
      </c>
      <c r="X13" s="348">
        <f>(35.812*RawPower!X13-3678.9)*12/1000</f>
        <v>9.1996983544595441</v>
      </c>
      <c r="Y13" s="348">
        <f>(35.812*RawPower!Y13-3678.9)*12/1000</f>
        <v>26.237559976626784</v>
      </c>
      <c r="Z13" s="348">
        <f>(35.812*RawPower!Z13-3678.9)*12/1000</f>
        <v>17.779844315286397</v>
      </c>
      <c r="AA13" s="349">
        <f>(-26.93*RawPower!AA13+13806)*12/1000</f>
        <v>2.552799505267052</v>
      </c>
      <c r="AB13" s="349">
        <f>(-26.93*RawPower!AB13+13806)*12/1000</f>
        <v>2.2455938370459991</v>
      </c>
      <c r="AC13" s="350">
        <f>(-26.709*RawPower!AC13+13685)*12/1000</f>
        <v>22.804186612189305</v>
      </c>
      <c r="AD13" s="350">
        <f>(-26.709*RawPower!AD13+13685)*12/1000</f>
        <v>14.749789946139019</v>
      </c>
      <c r="AE13" s="350">
        <f>(-26.709*RawPower!AE13+13685)*12/1000</f>
        <v>10.260018567119397</v>
      </c>
      <c r="AF13" s="351">
        <f>(-26.73*RawPower!AF13+13708)*12/1000</f>
        <v>5.6226385165276227</v>
      </c>
      <c r="AG13" s="351">
        <f>(-26.73*RawPower!AG13+13708)*12/1000</f>
        <v>4.676288441791745</v>
      </c>
      <c r="AH13" s="351">
        <f>(-26.73*RawPower!AH13+13708)*12/1000</f>
        <v>3.8724663278683584</v>
      </c>
      <c r="AI13" s="352">
        <f>(-26.872*RawPower!AI13+13756)*12/1000</f>
        <v>36.801326801390687</v>
      </c>
      <c r="AJ13" s="352">
        <f>(-26.872*RawPower!AJ13+13756)*12/1000</f>
        <v>35.810287534109492</v>
      </c>
      <c r="AK13" s="352">
        <f>(-26.872*RawPower!AK13+13756)*12/1000</f>
        <v>23.527082324284596</v>
      </c>
      <c r="AL13" s="352">
        <f>(-26.872*RawPower!AL13+13756)*12/1000</f>
        <v>19.531428947634492</v>
      </c>
      <c r="AM13" s="352">
        <f>(-26.872*RawPower!AM13+13756)*12/1000</f>
        <v>11.576749000566066</v>
      </c>
      <c r="AN13" s="352">
        <f>(-26.872*RawPower!AN13+13756)*12/1000</f>
        <v>31.330147342559545</v>
      </c>
      <c r="AO13" s="352">
        <f>(-26.872*RawPower!AO13+13756)*12/1000</f>
        <v>30.257132529056822</v>
      </c>
      <c r="AP13" s="352">
        <f>(-26.872*RawPower!AP13+13756)*12/1000</f>
        <v>18.523827913581904</v>
      </c>
      <c r="AQ13" s="352">
        <f>(-26.872*RawPower!AQ13+13756)*12/1000</f>
        <v>10.976911812982893</v>
      </c>
      <c r="AR13" s="352">
        <f>(-26.872*RawPower!AR13+13756)*12/1000</f>
        <v>23.314199998893702</v>
      </c>
      <c r="AS13" s="352">
        <f>(-26.872*RawPower!AS13+13756)*12/1000</f>
        <v>21.724381014748033</v>
      </c>
      <c r="AT13" s="352">
        <f>(-26.872*RawPower!AT13+13756)*12/1000</f>
        <v>20.082497354135018</v>
      </c>
      <c r="AU13" s="352">
        <f>(-26.872*RawPower!AU13+13756)*12/1000</f>
        <v>18.853968798180141</v>
      </c>
      <c r="AV13" s="317"/>
      <c r="AW13" s="336">
        <f t="shared" si="0"/>
        <v>28.493901583865537</v>
      </c>
    </row>
    <row r="14" spans="1:49" s="242" customFormat="1">
      <c r="A14" s="14" t="s">
        <v>390</v>
      </c>
      <c r="B14" s="14" t="s">
        <v>106</v>
      </c>
      <c r="C14" s="15">
        <f>(-26.93*RawPower!C14+13806)*12/1000</f>
        <v>50.040846893625933</v>
      </c>
      <c r="D14" s="15">
        <f>(-26.93*RawPower!D14+13806)*12/1000</f>
        <v>44.748310669452344</v>
      </c>
      <c r="E14" s="346">
        <f>(-26.709*RawPower!E14+13685)*12/1000</f>
        <v>32.288205790540729</v>
      </c>
      <c r="F14" s="347">
        <f>(-26.709*RawPower!F14+13685)*12/1000</f>
        <v>59.981863851217369</v>
      </c>
      <c r="G14" s="348">
        <f>(35.812*RawPower!G14-3678.9)*12/1000</f>
        <v>49.183300831352696</v>
      </c>
      <c r="H14" s="348">
        <f>(35.812*RawPower!H14-3678.9)*12/1000</f>
        <v>42.440018232591484</v>
      </c>
      <c r="I14" s="348">
        <f>(35.812*RawPower!I14-3678.9)*12/1000</f>
        <v>30.619515978224875</v>
      </c>
      <c r="J14" s="348">
        <f>(35.812*RawPower!J14-3678.9)*12/1000</f>
        <v>21.206397985421646</v>
      </c>
      <c r="K14" s="348">
        <f>(35.812*RawPower!K14-3678.9)*12/1000</f>
        <v>34.675991372504988</v>
      </c>
      <c r="L14" s="348">
        <f>(35.812*RawPower!L14-3678.9)*12/1000</f>
        <v>28.693388165979268</v>
      </c>
      <c r="M14" s="348">
        <f>(35.812*RawPower!M14-3678.9)*12/1000</f>
        <v>29.381046621083144</v>
      </c>
      <c r="N14" s="348">
        <f>(35.812*RawPower!N14-3678.9)*12/1000</f>
        <v>26.287296634105303</v>
      </c>
      <c r="O14" s="348">
        <f>(35.812*RawPower!O14-3678.9)*12/1000</f>
        <v>19.793532904838635</v>
      </c>
      <c r="P14" s="348">
        <f>(35.812*RawPower!P14-3678.9)*12/1000</f>
        <v>10.782077254531092</v>
      </c>
      <c r="Q14" s="348">
        <f>(35.812*RawPower!Q14-3678.9)*12/1000</f>
        <v>21.757386494540768</v>
      </c>
      <c r="R14" s="348">
        <f>(35.812*RawPower!R14-3678.9)*12/1000</f>
        <v>19.052392207025012</v>
      </c>
      <c r="S14" s="348">
        <f>(35.812*RawPower!S14-3678.9)*12/1000</f>
        <v>16.9618763706093</v>
      </c>
      <c r="T14" s="348">
        <f>(35.812*RawPower!T14-3678.9)*12/1000</f>
        <v>8.3015561132087328</v>
      </c>
      <c r="U14" s="348">
        <f>(35.812*RawPower!U14-3678.9)*12/1000</f>
        <v>20.793711095287435</v>
      </c>
      <c r="V14" s="348">
        <f>(35.812*RawPower!V14-3678.9)*12/1000</f>
        <v>15.99907087376476</v>
      </c>
      <c r="W14" s="348">
        <f>(35.812*RawPower!W14-3678.9)*12/1000</f>
        <v>13.839277434387272</v>
      </c>
      <c r="X14" s="348">
        <f>(35.812*RawPower!X14-3678.9)*12/1000</f>
        <v>7.406720673067297</v>
      </c>
      <c r="Y14" s="348">
        <f>(35.812*RawPower!Y14-3678.9)*12/1000</f>
        <v>15.554185831884729</v>
      </c>
      <c r="Z14" s="348">
        <f>(35.812*RawPower!Z14-3678.9)*12/1000</f>
        <v>11.895394810160303</v>
      </c>
      <c r="AA14" s="349">
        <f>(-26.93*RawPower!AA14+13806)*12/1000</f>
        <v>2.2950206546862972</v>
      </c>
      <c r="AB14" s="349">
        <f>(-26.93*RawPower!AB14+13806)*12/1000</f>
        <v>2.1012043782651015</v>
      </c>
      <c r="AC14" s="350">
        <f>(-26.709*RawPower!AC14+13685)*12/1000</f>
        <v>26.757303767103469</v>
      </c>
      <c r="AD14" s="350">
        <f>(-26.709*RawPower!AD14+13685)*12/1000</f>
        <v>17.561442694573888</v>
      </c>
      <c r="AE14" s="350">
        <f>(-26.709*RawPower!AE14+13685)*12/1000</f>
        <v>8.2465260522753443</v>
      </c>
      <c r="AF14" s="351">
        <f>(-26.73*RawPower!AF14+13708)*12/1000</f>
        <v>4.8467904512828612</v>
      </c>
      <c r="AG14" s="351">
        <f>(-26.73*RawPower!AG14+13708)*12/1000</f>
        <v>4.1836881735532154</v>
      </c>
      <c r="AH14" s="351">
        <f>(-26.73*RawPower!AH14+13708)*12/1000</f>
        <v>3.7902058553587414</v>
      </c>
      <c r="AI14" s="352">
        <f>(-26.872*RawPower!AI14+13756)*12/1000</f>
        <v>25.40898115835838</v>
      </c>
      <c r="AJ14" s="352">
        <f>(-26.872*RawPower!AJ14+13756)*12/1000</f>
        <v>20.162618511463872</v>
      </c>
      <c r="AK14" s="352">
        <f>(-26.872*RawPower!AK14+13756)*12/1000</f>
        <v>17.635789380096874</v>
      </c>
      <c r="AL14" s="352">
        <f>(-26.872*RawPower!AL14+13756)*12/1000</f>
        <v>15.453849217206443</v>
      </c>
      <c r="AM14" s="352">
        <f>(-26.872*RawPower!AM14+13756)*12/1000</f>
        <v>10.260017813170766</v>
      </c>
      <c r="AN14" s="352">
        <f>(-26.872*RawPower!AN14+13756)*12/1000</f>
        <v>16.319380231511204</v>
      </c>
      <c r="AO14" s="352">
        <f>(-26.872*RawPower!AO14+13756)*12/1000</f>
        <v>15.495368349635122</v>
      </c>
      <c r="AP14" s="352">
        <f>(-26.872*RawPower!AP14+13756)*12/1000</f>
        <v>12.054997366976458</v>
      </c>
      <c r="AQ14" s="352">
        <f>(-26.872*RawPower!AQ14+13756)*12/1000</f>
        <v>9.3039248722411365</v>
      </c>
      <c r="AR14" s="352">
        <f>(-26.872*RawPower!AR14+13756)*12/1000</f>
        <v>15.061542570481768</v>
      </c>
      <c r="AS14" s="352">
        <f>(-26.872*RawPower!AS14+13756)*12/1000</f>
        <v>14.827624020028212</v>
      </c>
      <c r="AT14" s="352">
        <f>(-26.872*RawPower!AT14+13756)*12/1000</f>
        <v>12.349535576516988</v>
      </c>
      <c r="AU14" s="352">
        <f>(-26.872*RawPower!AU14+13756)*12/1000</f>
        <v>11.777599017513523</v>
      </c>
      <c r="AV14" s="317"/>
      <c r="AW14" s="336">
        <f t="shared" si="0"/>
        <v>27.508263624302835</v>
      </c>
    </row>
    <row r="15" spans="1:49" s="242" customFormat="1">
      <c r="A15" s="14" t="s">
        <v>368</v>
      </c>
      <c r="B15" s="14" t="s">
        <v>107</v>
      </c>
      <c r="C15" s="15">
        <f>(-26.93*RawPower!C15+13806)*12/1000</f>
        <v>43.005275934987417</v>
      </c>
      <c r="D15" s="15">
        <f>(-26.93*RawPower!D15+13806)*12/1000</f>
        <v>36.10436548064866</v>
      </c>
      <c r="E15" s="346">
        <f>(-26.709*RawPower!E15+13685)*12/1000</f>
        <v>24.264785668722833</v>
      </c>
      <c r="F15" s="347">
        <f>(-26.709*RawPower!F15+13685)*12/1000</f>
        <v>65.110584082110094</v>
      </c>
      <c r="G15" s="348">
        <f>(35.812*RawPower!G15-3678.9)*12/1000</f>
        <v>51.36284466646984</v>
      </c>
      <c r="H15" s="348">
        <f>(35.812*RawPower!H15-3678.9)*12/1000</f>
        <v>45.081816939667299</v>
      </c>
      <c r="I15" s="348">
        <f>(35.812*RawPower!I15-3678.9)*12/1000</f>
        <v>30.309075628390353</v>
      </c>
      <c r="J15" s="348">
        <f>(35.812*RawPower!J15-3678.9)*12/1000</f>
        <v>21.033002822507807</v>
      </c>
      <c r="K15" s="348">
        <f>(35.812*RawPower!K15-3678.9)*12/1000</f>
        <v>51.650006846919062</v>
      </c>
      <c r="L15" s="348">
        <f>(35.812*RawPower!L15-3678.9)*12/1000</f>
        <v>45.537392312642694</v>
      </c>
      <c r="M15" s="348">
        <f>(35.812*RawPower!M15-3678.9)*12/1000</f>
        <v>40.561785000989929</v>
      </c>
      <c r="N15" s="348">
        <f>(35.812*RawPower!N15-3678.9)*12/1000</f>
        <v>36.54351060343577</v>
      </c>
      <c r="O15" s="348">
        <f>(35.812*RawPower!O15-3678.9)*12/1000</f>
        <v>25.833426130447901</v>
      </c>
      <c r="P15" s="348">
        <f>(35.812*RawPower!P15-3678.9)*12/1000</f>
        <v>13.894995964294891</v>
      </c>
      <c r="Q15" s="348">
        <f>(35.812*RawPower!Q15-3678.9)*12/1000</f>
        <v>34.434159085448456</v>
      </c>
      <c r="R15" s="348">
        <f>(35.812*RawPower!R15-3678.9)*12/1000</f>
        <v>29.728394267221788</v>
      </c>
      <c r="S15" s="348">
        <f>(35.812*RawPower!S15-3678.9)*12/1000</f>
        <v>25.51403012564694</v>
      </c>
      <c r="T15" s="348">
        <f>(35.812*RawPower!T15-3678.9)*12/1000</f>
        <v>11.250710673324708</v>
      </c>
      <c r="U15" s="348">
        <f>(35.812*RawPower!U15-3678.9)*12/1000</f>
        <v>28.236237433553899</v>
      </c>
      <c r="V15" s="348">
        <f>(35.812*RawPower!V15-3678.9)*12/1000</f>
        <v>19.921644105615538</v>
      </c>
      <c r="W15" s="348">
        <f>(35.812*RawPower!W15-3678.9)*12/1000</f>
        <v>16.215885840572742</v>
      </c>
      <c r="X15" s="348">
        <f>(35.812*RawPower!X15-3678.9)*12/1000</f>
        <v>8.6427607611155199</v>
      </c>
      <c r="Y15" s="348">
        <f>(35.812*RawPower!Y15-3678.9)*12/1000</f>
        <v>23.812825219961088</v>
      </c>
      <c r="Z15" s="348">
        <f>(35.812*RawPower!Z15-3678.9)*12/1000</f>
        <v>15.536025359742938</v>
      </c>
      <c r="AA15" s="349">
        <f>(-26.93*RawPower!AA15+13806)*12/1000</f>
        <v>2.4230858615534308</v>
      </c>
      <c r="AB15" s="349">
        <f>(-26.93*RawPower!AB15+13806)*12/1000</f>
        <v>2.1679705023019489</v>
      </c>
      <c r="AC15" s="350">
        <f>(-26.709*RawPower!AC15+13685)*12/1000</f>
        <v>17.674107001661206</v>
      </c>
      <c r="AD15" s="350">
        <f>(-26.709*RawPower!AD15+13685)*12/1000</f>
        <v>14.621593928471396</v>
      </c>
      <c r="AE15" s="350">
        <f>(-26.709*RawPower!AE15+13685)*12/1000</f>
        <v>9.439393026814745</v>
      </c>
      <c r="AF15" s="351">
        <f>(-26.73*RawPower!AF15+13708)*12/1000</f>
        <v>4.943715470162795</v>
      </c>
      <c r="AG15" s="351">
        <f>(-26.73*RawPower!AG15+13708)*12/1000</f>
        <v>4.4244665055575458</v>
      </c>
      <c r="AH15" s="351">
        <f>(-26.73*RawPower!AH15+13708)*12/1000</f>
        <v>3.8766872685778946</v>
      </c>
      <c r="AI15" s="352">
        <f>(-26.872*RawPower!AI15+13756)*12/1000</f>
        <v>29.228622891096443</v>
      </c>
      <c r="AJ15" s="352">
        <f>(-26.872*RawPower!AJ15+13756)*12/1000</f>
        <v>28.584995295888032</v>
      </c>
      <c r="AK15" s="352">
        <f>(-26.872*RawPower!AK15+13756)*12/1000</f>
        <v>19.735480827911285</v>
      </c>
      <c r="AL15" s="352">
        <f>(-26.872*RawPower!AL15+13756)*12/1000</f>
        <v>16.701256916261816</v>
      </c>
      <c r="AM15" s="352">
        <f>(-26.872*RawPower!AM15+13756)*12/1000</f>
        <v>10.482838435892424</v>
      </c>
      <c r="AN15" s="352">
        <f>(-26.872*RawPower!AN15+13756)*12/1000</f>
        <v>26.474315447364045</v>
      </c>
      <c r="AO15" s="352">
        <f>(-26.872*RawPower!AO15+13756)*12/1000</f>
        <v>25.553568104763748</v>
      </c>
      <c r="AP15" s="352">
        <f>(-26.872*RawPower!AP15+13756)*12/1000</f>
        <v>16.105678022022154</v>
      </c>
      <c r="AQ15" s="352">
        <f>(-26.872*RawPower!AQ15+13756)*12/1000</f>
        <v>10.243719625719757</v>
      </c>
      <c r="AR15" s="352">
        <f>(-26.872*RawPower!AR15+13756)*12/1000</f>
        <v>21.524193172536084</v>
      </c>
      <c r="AS15" s="352">
        <f>(-26.872*RawPower!AS15+13756)*12/1000</f>
        <v>20.195667484935758</v>
      </c>
      <c r="AT15" s="352">
        <f>(-26.872*RawPower!AT15+13756)*12/1000</f>
        <v>17.993973253520032</v>
      </c>
      <c r="AU15" s="352">
        <f>(-26.872*RawPower!AU15+13756)*12/1000</f>
        <v>17.118440248540502</v>
      </c>
      <c r="AV15" s="317"/>
      <c r="AW15" s="336">
        <f t="shared" si="0"/>
        <v>24.730442589090032</v>
      </c>
    </row>
    <row r="16" spans="1:49" s="242" customFormat="1">
      <c r="A16" s="14" t="s">
        <v>369</v>
      </c>
      <c r="B16" s="14" t="s">
        <v>101</v>
      </c>
      <c r="C16" s="15">
        <f>(-26.93*RawPower!C16+13806)*12/1000</f>
        <v>44.680482247267143</v>
      </c>
      <c r="D16" s="15">
        <f>(-26.93*RawPower!D16+13806)*12/1000</f>
        <v>39.894662794092099</v>
      </c>
      <c r="E16" s="346">
        <f>(-26.709*RawPower!E16+13685)*12/1000</f>
        <v>30.193792774193302</v>
      </c>
      <c r="F16" s="347">
        <f>(-26.709*RawPower!F16+13685)*12/1000</f>
        <v>71.195587614120242</v>
      </c>
      <c r="G16" s="348">
        <f>(35.812*RawPower!G16-3678.9)*12/1000</f>
        <v>72.554248545841602</v>
      </c>
      <c r="H16" s="348">
        <f>(35.812*RawPower!H16-3678.9)*12/1000</f>
        <v>64.065590493862899</v>
      </c>
      <c r="I16" s="348">
        <f>(35.812*RawPower!I16-3678.9)*12/1000</f>
        <v>42.499155918653415</v>
      </c>
      <c r="J16" s="348">
        <f>(35.812*RawPower!J16-3678.9)*12/1000</f>
        <v>29.144202489953415</v>
      </c>
      <c r="K16" s="348">
        <f>(35.812*RawPower!K16-3678.9)*12/1000</f>
        <v>54.985536655811465</v>
      </c>
      <c r="L16" s="348">
        <f>(35.812*RawPower!L16-3678.9)*12/1000</f>
        <v>48.475498144319133</v>
      </c>
      <c r="M16" s="348">
        <f>(35.812*RawPower!M16-3678.9)*12/1000</f>
        <v>42.777024385745683</v>
      </c>
      <c r="N16" s="348">
        <f>(35.812*RawPower!N16-3678.9)*12/1000</f>
        <v>39.058504621911084</v>
      </c>
      <c r="O16" s="348">
        <f>(35.812*RawPower!O16-3678.9)*12/1000</f>
        <v>27.194220708811546</v>
      </c>
      <c r="P16" s="348">
        <f>(35.812*RawPower!P16-3678.9)*12/1000</f>
        <v>14.638548533563245</v>
      </c>
      <c r="Q16" s="348">
        <f>(35.812*RawPower!Q16-3678.9)*12/1000</f>
        <v>33.200383737968949</v>
      </c>
      <c r="R16" s="348">
        <f>(35.812*RawPower!R16-3678.9)*12/1000</f>
        <v>29.442494877564553</v>
      </c>
      <c r="S16" s="348">
        <f>(35.812*RawPower!S16-3678.9)*12/1000</f>
        <v>24.653605518025508</v>
      </c>
      <c r="T16" s="348">
        <f>(35.812*RawPower!T16-3678.9)*12/1000</f>
        <v>11.362028539610542</v>
      </c>
      <c r="U16" s="348">
        <f>(35.812*RawPower!U16-3678.9)*12/1000</f>
        <v>27.642926294919903</v>
      </c>
      <c r="V16" s="348">
        <f>(35.812*RawPower!V16-3678.9)*12/1000</f>
        <v>19.267639546591482</v>
      </c>
      <c r="W16" s="348">
        <f>(35.812*RawPower!W16-3678.9)*12/1000</f>
        <v>15.677726659801998</v>
      </c>
      <c r="X16" s="348">
        <f>(35.812*RawPower!X16-3678.9)*12/1000</f>
        <v>8.3552650617347624</v>
      </c>
      <c r="Y16" s="348">
        <f>(35.812*RawPower!Y16-3678.9)*12/1000</f>
        <v>23.276182484909441</v>
      </c>
      <c r="Z16" s="348">
        <f>(35.812*RawPower!Z16-3678.9)*12/1000</f>
        <v>15.205250973300352</v>
      </c>
      <c r="AA16" s="349">
        <f>(-26.93*RawPower!AA16+13806)*12/1000</f>
        <v>2.4152595137797981</v>
      </c>
      <c r="AB16" s="349">
        <f>(-26.93*RawPower!AB16+13806)*12/1000</f>
        <v>2.1723691237403329</v>
      </c>
      <c r="AC16" s="350">
        <f>(-26.709*RawPower!AC16+13685)*12/1000</f>
        <v>23.548213628852761</v>
      </c>
      <c r="AD16" s="350">
        <f>(-26.709*RawPower!AD16+13685)*12/1000</f>
        <v>16.603387679247987</v>
      </c>
      <c r="AE16" s="350">
        <f>(-26.709*RawPower!AE16+13685)*12/1000</f>
        <v>9.75161324323828</v>
      </c>
      <c r="AF16" s="351">
        <f>(-26.73*RawPower!AF16+13708)*12/1000</f>
        <v>5.3466558221650482</v>
      </c>
      <c r="AG16" s="351">
        <f>(-26.73*RawPower!AG16+13708)*12/1000</f>
        <v>4.4827868614936524</v>
      </c>
      <c r="AH16" s="351">
        <f>(-26.73*RawPower!AH16+13708)*12/1000</f>
        <v>3.8728611399865405</v>
      </c>
      <c r="AI16" s="352">
        <f>(-26.872*RawPower!AI16+13756)*12/1000</f>
        <v>32.371930169492842</v>
      </c>
      <c r="AJ16" s="352">
        <f>(-26.872*RawPower!AJ16+13756)*12/1000</f>
        <v>31.196397840445155</v>
      </c>
      <c r="AK16" s="352">
        <f>(-26.872*RawPower!AK16+13756)*12/1000</f>
        <v>21.446044545327453</v>
      </c>
      <c r="AL16" s="352">
        <f>(-26.872*RawPower!AL16+13756)*12/1000</f>
        <v>18.043836532454879</v>
      </c>
      <c r="AM16" s="352">
        <f>(-26.872*RawPower!AM16+13756)*12/1000</f>
        <v>11.15858122671119</v>
      </c>
      <c r="AN16" s="352">
        <f>(-26.872*RawPower!AN16+13756)*12/1000</f>
        <v>26.499362959273618</v>
      </c>
      <c r="AO16" s="352">
        <f>(-26.872*RawPower!AO16+13756)*12/1000</f>
        <v>25.009027911899203</v>
      </c>
      <c r="AP16" s="352">
        <f>(-26.872*RawPower!AP16+13756)*12/1000</f>
        <v>16.329269075696182</v>
      </c>
      <c r="AQ16" s="352">
        <f>(-26.872*RawPower!AQ16+13756)*12/1000</f>
        <v>10.341491351510784</v>
      </c>
      <c r="AR16" s="352">
        <f>(-26.872*RawPower!AR16+13756)*12/1000</f>
        <v>21.098806807939095</v>
      </c>
      <c r="AS16" s="352">
        <f>(-26.872*RawPower!AS16+13756)*12/1000</f>
        <v>19.80294391968204</v>
      </c>
      <c r="AT16" s="352">
        <f>(-26.872*RawPower!AT16+13756)*12/1000</f>
        <v>17.247477920485458</v>
      </c>
      <c r="AU16" s="352">
        <f>(-26.872*RawPower!AU16+13756)*12/1000</f>
        <v>16.511419539741151</v>
      </c>
      <c r="AV16" s="317"/>
      <c r="AW16" s="336">
        <f t="shared" si="0"/>
        <v>27.415366176183269</v>
      </c>
    </row>
    <row r="17" spans="1:49" s="242" customFormat="1">
      <c r="A17" s="14" t="s">
        <v>124</v>
      </c>
      <c r="B17" s="14" t="s">
        <v>108</v>
      </c>
      <c r="C17" s="15">
        <f>(-26.93*RawPower!C17+13806)*12/1000</f>
        <v>46.211275102637771</v>
      </c>
      <c r="D17" s="15">
        <f>(-26.93*RawPower!D17+13806)*12/1000</f>
        <v>43.716568994797846</v>
      </c>
      <c r="E17" s="346">
        <f>(-26.709*RawPower!E17+13685)*12/1000</f>
        <v>27.503543098664021</v>
      </c>
      <c r="F17" s="347">
        <f>(-26.709*RawPower!F17+13685)*12/1000</f>
        <v>57.636700438686994</v>
      </c>
      <c r="G17" s="348">
        <f>(35.812*RawPower!G17-3678.9)*12/1000</f>
        <v>45.578689302755279</v>
      </c>
      <c r="H17" s="348">
        <f>(35.812*RawPower!H17-3678.9)*12/1000</f>
        <v>37.580756227467703</v>
      </c>
      <c r="I17" s="348">
        <f>(35.812*RawPower!I17-3678.9)*12/1000</f>
        <v>26.975750502712675</v>
      </c>
      <c r="J17" s="348">
        <f>(35.812*RawPower!J17-3678.9)*12/1000</f>
        <v>17.313513195011524</v>
      </c>
      <c r="K17" s="348">
        <f>(35.812*RawPower!K17-3678.9)*12/1000</f>
        <v>40.131184716585764</v>
      </c>
      <c r="L17" s="348">
        <f>(35.812*RawPower!L17-3678.9)*12/1000</f>
        <v>31.610585344447006</v>
      </c>
      <c r="M17" s="348">
        <f>(35.812*RawPower!M17-3678.9)*12/1000</f>
        <v>33.633581156105272</v>
      </c>
      <c r="N17" s="348">
        <f>(35.812*RawPower!N17-3678.9)*12/1000</f>
        <v>28.40669328875644</v>
      </c>
      <c r="O17" s="348">
        <f>(35.812*RawPower!O17-3678.9)*12/1000</f>
        <v>20.12173067706312</v>
      </c>
      <c r="P17" s="348">
        <f>(35.812*RawPower!P17-3678.9)*12/1000</f>
        <v>11.042427785211187</v>
      </c>
      <c r="Q17" s="348">
        <f>(35.812*RawPower!Q17-3678.9)*12/1000</f>
        <v>30.150549216065162</v>
      </c>
      <c r="R17" s="348">
        <f>(35.812*RawPower!R17-3678.9)*12/1000</f>
        <v>24.972959048322323</v>
      </c>
      <c r="S17" s="348">
        <f>(35.812*RawPower!S17-3678.9)*12/1000</f>
        <v>20.993010091908605</v>
      </c>
      <c r="T17" s="348">
        <f>(35.812*RawPower!T17-3678.9)*12/1000</f>
        <v>9.8345237385233801</v>
      </c>
      <c r="U17" s="348">
        <f>(35.812*RawPower!U17-3678.9)*12/1000</f>
        <v>26.801118829596366</v>
      </c>
      <c r="V17" s="348">
        <f>(35.812*RawPower!V17-3678.9)*12/1000</f>
        <v>18.49640846601034</v>
      </c>
      <c r="W17" s="348">
        <f>(35.812*RawPower!W17-3678.9)*12/1000</f>
        <v>15.023270891588988</v>
      </c>
      <c r="X17" s="348">
        <f>(35.812*RawPower!X17-3678.9)*12/1000</f>
        <v>8.1367538742845547</v>
      </c>
      <c r="Y17" s="348">
        <f>(35.812*RawPower!Y17-3678.9)*12/1000</f>
        <v>24.042787279736242</v>
      </c>
      <c r="Z17" s="348">
        <f>(35.812*RawPower!Z17-3678.9)*12/1000</f>
        <v>15.902925038202227</v>
      </c>
      <c r="AA17" s="349">
        <f>(-26.93*RawPower!AA17+13806)*12/1000</f>
        <v>2.3719571236923729</v>
      </c>
      <c r="AB17" s="349">
        <f>(-26.93*RawPower!AB17+13806)*12/1000</f>
        <v>2.1911614656494787</v>
      </c>
      <c r="AC17" s="350">
        <f>(-26.709*RawPower!AC17+13685)*12/1000</f>
        <v>21.768214467351761</v>
      </c>
      <c r="AD17" s="350">
        <f>(-26.709*RawPower!AD17+13685)*12/1000</f>
        <v>14.631986223863787</v>
      </c>
      <c r="AE17" s="350">
        <f>(-26.709*RawPower!AE17+13685)*12/1000</f>
        <v>8.2073009417834033</v>
      </c>
      <c r="AF17" s="351">
        <f>(-26.73*RawPower!AF17+13708)*12/1000</f>
        <v>4.8573154355602597</v>
      </c>
      <c r="AG17" s="351">
        <f>(-26.73*RawPower!AG17+13708)*12/1000</f>
        <v>4.2948302005914298</v>
      </c>
      <c r="AH17" s="351">
        <f>(-26.73*RawPower!AH17+13708)*12/1000</f>
        <v>3.94681862352218</v>
      </c>
      <c r="AI17" s="352">
        <f>(-26.872*RawPower!AI17+13756)*12/1000</f>
        <v>25.808998786299131</v>
      </c>
      <c r="AJ17" s="352">
        <f>(-26.872*RawPower!AJ17+13756)*12/1000</f>
        <v>24.126377250419768</v>
      </c>
      <c r="AK17" s="352">
        <f>(-26.872*RawPower!AK17+13756)*12/1000</f>
        <v>17.572563413166929</v>
      </c>
      <c r="AL17" s="352">
        <f>(-26.872*RawPower!AL17+13756)*12/1000</f>
        <v>15.067037398250417</v>
      </c>
      <c r="AM17" s="352">
        <f>(-26.872*RawPower!AM17+13756)*12/1000</f>
        <v>9.9324981121693412</v>
      </c>
      <c r="AN17" s="352">
        <f>(-26.872*RawPower!AN17+13756)*12/1000</f>
        <v>23.40889294664003</v>
      </c>
      <c r="AO17" s="352">
        <f>(-26.872*RawPower!AO17+13756)*12/1000</f>
        <v>22.323522249888629</v>
      </c>
      <c r="AP17" s="352">
        <f>(-26.872*RawPower!AP17+13756)*12/1000</f>
        <v>14.848289116293461</v>
      </c>
      <c r="AQ17" s="352">
        <f>(-26.872*RawPower!AQ17+13756)*12/1000</f>
        <v>9.8066362788402834</v>
      </c>
      <c r="AR17" s="352">
        <f>(-26.872*RawPower!AR17+13756)*12/1000</f>
        <v>19.80592083740083</v>
      </c>
      <c r="AS17" s="352">
        <f>(-26.872*RawPower!AS17+13756)*12/1000</f>
        <v>18.729899646659309</v>
      </c>
      <c r="AT17" s="352">
        <f>(-26.872*RawPower!AT17+13756)*12/1000</f>
        <v>17.525979899441932</v>
      </c>
      <c r="AU17" s="352">
        <f>(-26.872*RawPower!AU17+13756)*12/1000</f>
        <v>16.799067408979333</v>
      </c>
      <c r="AV17" s="317"/>
      <c r="AW17" s="336">
        <f t="shared" si="0"/>
        <v>25.473943527823327</v>
      </c>
    </row>
    <row r="18" spans="1:49" s="242" customFormat="1">
      <c r="A18" s="14" t="s">
        <v>13</v>
      </c>
      <c r="B18" s="14" t="s">
        <v>320</v>
      </c>
      <c r="C18" s="15">
        <f>(-26.93*RawPower!C18+13806)*12/1000</f>
        <v>48.211821686563312</v>
      </c>
      <c r="D18" s="15">
        <f>(-26.93*RawPower!D18+13806)*12/1000</f>
        <v>47.328930367744576</v>
      </c>
      <c r="E18" s="346">
        <f>(-26.709*RawPower!E18+13685)*12/1000</f>
        <v>23.373259803502989</v>
      </c>
      <c r="F18" s="347">
        <f>(-26.709*RawPower!F18+13685)*12/1000</f>
        <v>57.821450572746464</v>
      </c>
      <c r="G18" s="348">
        <f>(35.812*RawPower!G18-3678.9)*12/1000</f>
        <v>38.471321218181721</v>
      </c>
      <c r="H18" s="348">
        <f>(35.812*RawPower!H18-3678.9)*12/1000</f>
        <v>32.16257053846148</v>
      </c>
      <c r="I18" s="348">
        <f>(35.812*RawPower!I18-3678.9)*12/1000</f>
        <v>23.416327936205548</v>
      </c>
      <c r="J18" s="348">
        <f>(35.812*RawPower!J18-3678.9)*12/1000</f>
        <v>14.598883279780921</v>
      </c>
      <c r="K18" s="348">
        <f>(35.812*RawPower!K18-3678.9)*12/1000</f>
        <v>35.357423545104517</v>
      </c>
      <c r="L18" s="348">
        <f>(35.812*RawPower!L18-3678.9)*12/1000</f>
        <v>28.490935399999902</v>
      </c>
      <c r="M18" s="348">
        <f>(35.812*RawPower!M18-3678.9)*12/1000</f>
        <v>33.364742886713188</v>
      </c>
      <c r="N18" s="348">
        <f>(35.812*RawPower!N18-3678.9)*12/1000</f>
        <v>27.663442076922742</v>
      </c>
      <c r="O18" s="348">
        <f>(35.812*RawPower!O18-3678.9)*12/1000</f>
        <v>20.180786379999663</v>
      </c>
      <c r="P18" s="348">
        <f>(35.812*RawPower!P18-3678.9)*12/1000</f>
        <v>11.044478753683894</v>
      </c>
      <c r="Q18" s="348">
        <f>(35.812*RawPower!Q18-3678.9)*12/1000</f>
        <v>29.729621882949083</v>
      </c>
      <c r="R18" s="348">
        <f>(35.812*RawPower!R18-3678.9)*12/1000</f>
        <v>23.788640373468791</v>
      </c>
      <c r="S18" s="348">
        <f>(35.812*RawPower!S18-3678.9)*12/1000</f>
        <v>20.953183604690668</v>
      </c>
      <c r="T18" s="348">
        <f>(35.812*RawPower!T18-3678.9)*12/1000</f>
        <v>9.6373841284525614</v>
      </c>
      <c r="U18" s="348">
        <f>(35.812*RawPower!U18-3678.9)*12/1000</f>
        <v>27.765397069999707</v>
      </c>
      <c r="V18" s="348">
        <f>(35.812*RawPower!V18-3678.9)*12/1000</f>
        <v>19.332945555882265</v>
      </c>
      <c r="W18" s="348">
        <f>(35.812*RawPower!W18-3678.9)*12/1000</f>
        <v>15.785210280701564</v>
      </c>
      <c r="X18" s="348">
        <f>(35.812*RawPower!X18-3678.9)*12/1000</f>
        <v>8.4442501435896684</v>
      </c>
      <c r="Y18" s="348">
        <f>(35.812*RawPower!Y18-3678.9)*12/1000</f>
        <v>25.653926816470456</v>
      </c>
      <c r="Z18" s="348">
        <f>(35.812*RawPower!Z18-3678.9)*12/1000</f>
        <v>17.391217714757381</v>
      </c>
      <c r="AA18" s="349">
        <f>(-26.93*RawPower!AA18+13806)*12/1000</f>
        <v>2.3969315690152069</v>
      </c>
      <c r="AB18" s="349">
        <f>(-26.93*RawPower!AB18+13806)*12/1000</f>
        <v>2.2117004430879752</v>
      </c>
      <c r="AC18" s="350">
        <f>(-26.709*RawPower!AC18+13685)*12/1000</f>
        <v>18.010516108931238</v>
      </c>
      <c r="AD18" s="350">
        <f>(-26.709*RawPower!AD18+13685)*12/1000</f>
        <v>12.239539066731043</v>
      </c>
      <c r="AE18" s="350">
        <f>(-26.709*RawPower!AE18+13685)*12/1000</f>
        <v>8.7893214032428446</v>
      </c>
      <c r="AF18" s="351">
        <f>(-26.73*RawPower!AF18+13708)*12/1000</f>
        <v>4.5765899921854434</v>
      </c>
      <c r="AG18" s="351">
        <f>(-26.73*RawPower!AG18+13708)*12/1000</f>
        <v>4.2129203713238024</v>
      </c>
      <c r="AH18" s="351">
        <f>(-26.73*RawPower!AH18+13708)*12/1000</f>
        <v>3.9075100581750157</v>
      </c>
      <c r="AI18" s="352">
        <f>(-26.872*RawPower!AI18+13756)*12/1000</f>
        <v>26.127032547486845</v>
      </c>
      <c r="AJ18" s="352">
        <f>(-26.872*RawPower!AJ18+13756)*12/1000</f>
        <v>23.999911840000212</v>
      </c>
      <c r="AK18" s="352">
        <f>(-26.872*RawPower!AK18+13756)*12/1000</f>
        <v>17.567566907069018</v>
      </c>
      <c r="AL18" s="352">
        <f>(-26.872*RawPower!AL18+13756)*12/1000</f>
        <v>14.998077881519748</v>
      </c>
      <c r="AM18" s="352">
        <f>(-26.872*RawPower!AM18+13756)*12/1000</f>
        <v>9.9206235096327227</v>
      </c>
      <c r="AN18" s="352">
        <f>(-26.872*RawPower!AN18+13756)*12/1000</f>
        <v>23.149393845714354</v>
      </c>
      <c r="AO18" s="352">
        <f>(-26.872*RawPower!AO18+13756)*12/1000</f>
        <v>21.250704700000213</v>
      </c>
      <c r="AP18" s="352">
        <f>(-26.872*RawPower!AP18+13756)*12/1000</f>
        <v>15.002651193333623</v>
      </c>
      <c r="AQ18" s="352">
        <f>(-26.872*RawPower!AQ18+13756)*12/1000</f>
        <v>9.8399729078605382</v>
      </c>
      <c r="AR18" s="352">
        <f>(-26.872*RawPower!AR18+13756)*12/1000</f>
        <v>21.044414114285974</v>
      </c>
      <c r="AS18" s="352">
        <f>(-26.872*RawPower!AS18+13756)*12/1000</f>
        <v>19.854752285714458</v>
      </c>
      <c r="AT18" s="352">
        <f>(-26.872*RawPower!AT18+13756)*12/1000</f>
        <v>19.348215085714561</v>
      </c>
      <c r="AU18" s="352">
        <f>(-26.872*RawPower!AU18+13756)*12/1000</f>
        <v>18.406303500000011</v>
      </c>
      <c r="AV18" s="317"/>
      <c r="AW18" s="336">
        <f t="shared" si="0"/>
        <v>25.02726140164209</v>
      </c>
    </row>
    <row r="19" spans="1:49" s="242" customFormat="1">
      <c r="A19" s="14" t="s">
        <v>187</v>
      </c>
      <c r="B19" s="14" t="s">
        <v>110</v>
      </c>
      <c r="C19" s="15">
        <f>(-26.93*RawPower!C19+13806)*12/1000</f>
        <v>43.135969367595521</v>
      </c>
      <c r="D19" s="15">
        <f>(-26.93*RawPower!D19+13806)*12/1000</f>
        <v>40.673173876275037</v>
      </c>
      <c r="E19" s="346">
        <f>(-26.709*RawPower!E19+13685)*12/1000</f>
        <v>21.417191226505309</v>
      </c>
      <c r="F19" s="347">
        <f>(-26.709*RawPower!F19+13685)*12/1000</f>
        <v>61.308308731841777</v>
      </c>
      <c r="G19" s="348">
        <f>(35.812*RawPower!G19-3678.9)*12/1000</f>
        <v>40.844450109485848</v>
      </c>
      <c r="H19" s="348">
        <f>(35.812*RawPower!H19-3678.9)*12/1000</f>
        <v>33.915183964695295</v>
      </c>
      <c r="I19" s="348">
        <f>(35.812*RawPower!I19-3678.9)*12/1000</f>
        <v>25.033564824073814</v>
      </c>
      <c r="J19" s="348">
        <f>(35.812*RawPower!J19-3678.9)*12/1000</f>
        <v>16.328899635230606</v>
      </c>
      <c r="K19" s="348">
        <f>(35.812*RawPower!K19-3678.9)*12/1000</f>
        <v>39.864364906091879</v>
      </c>
      <c r="L19" s="348">
        <f>(35.812*RawPower!L19-3678.9)*12/1000</f>
        <v>30.801631973790471</v>
      </c>
      <c r="M19" s="348">
        <f>(35.812*RawPower!M19-3678.9)*12/1000</f>
        <v>34.991930936013866</v>
      </c>
      <c r="N19" s="348">
        <f>(35.812*RawPower!N19-3678.9)*12/1000</f>
        <v>28.751959449581133</v>
      </c>
      <c r="O19" s="348">
        <f>(35.812*RawPower!O19-3678.9)*12/1000</f>
        <v>20.31025820966433</v>
      </c>
      <c r="P19" s="348">
        <f>(35.812*RawPower!P19-3678.9)*12/1000</f>
        <v>11.539317000892773</v>
      </c>
      <c r="Q19" s="348">
        <f>(35.812*RawPower!Q19-3678.9)*12/1000</f>
        <v>31.669530147103295</v>
      </c>
      <c r="R19" s="348">
        <f>(35.812*RawPower!R19-3678.9)*12/1000</f>
        <v>26.897878253132411</v>
      </c>
      <c r="S19" s="348">
        <f>(35.812*RawPower!S19-3678.9)*12/1000</f>
        <v>21.608214849982001</v>
      </c>
      <c r="T19" s="348">
        <f>(35.812*RawPower!T19-3678.9)*12/1000</f>
        <v>10.368447553193045</v>
      </c>
      <c r="U19" s="348">
        <f>(35.812*RawPower!U19-3678.9)*12/1000</f>
        <v>27.53232447760999</v>
      </c>
      <c r="V19" s="348">
        <f>(35.812*RawPower!V19-3678.9)*12/1000</f>
        <v>19.261382409537152</v>
      </c>
      <c r="W19" s="348">
        <f>(35.812*RawPower!W19-3678.9)*12/1000</f>
        <v>15.475789429299796</v>
      </c>
      <c r="X19" s="348">
        <f>(35.812*RawPower!X19-3678.9)*12/1000</f>
        <v>8.3521593542046197</v>
      </c>
      <c r="Y19" s="348">
        <f>(35.812*RawPower!Y19-3678.9)*12/1000</f>
        <v>24.682889277001728</v>
      </c>
      <c r="Z19" s="348">
        <f>(35.812*RawPower!Z19-3678.9)*12/1000</f>
        <v>16.494005452384386</v>
      </c>
      <c r="AA19" s="349">
        <f>(-26.93*RawPower!AA19+13806)*12/1000</f>
        <v>2.3532594123304662</v>
      </c>
      <c r="AB19" s="349">
        <f>(-26.93*RawPower!AB19+13806)*12/1000</f>
        <v>2.2291326483391893</v>
      </c>
      <c r="AC19" s="350">
        <f>(-26.709*RawPower!AC19+13685)*12/1000</f>
        <v>15.794331300062316</v>
      </c>
      <c r="AD19" s="350">
        <f>(-26.709*RawPower!AD19+13685)*12/1000</f>
        <v>11.477942529043125</v>
      </c>
      <c r="AE19" s="350">
        <f>(-26.709*RawPower!AE19+13685)*12/1000</f>
        <v>9.2852693844611789</v>
      </c>
      <c r="AF19" s="351">
        <f>(-26.73*RawPower!AF19+13708)*12/1000</f>
        <v>4.7567740829946485</v>
      </c>
      <c r="AG19" s="351">
        <f>(-26.73*RawPower!AG19+13708)*12/1000</f>
        <v>4.3764517497392008</v>
      </c>
      <c r="AH19" s="351">
        <f>(-26.73*RawPower!AH19+13708)*12/1000</f>
        <v>3.8027114122686982</v>
      </c>
      <c r="AI19" s="352">
        <f>(-26.872*RawPower!AI19+13756)*12/1000</f>
        <v>27.833855363423282</v>
      </c>
      <c r="AJ19" s="352">
        <f>(-26.872*RawPower!AJ19+13756)*12/1000</f>
        <v>24.630377818181863</v>
      </c>
      <c r="AK19" s="352">
        <f>(-26.872*RawPower!AK19+13756)*12/1000</f>
        <v>18.487653427192708</v>
      </c>
      <c r="AL19" s="352">
        <f>(-26.872*RawPower!AL19+13756)*12/1000</f>
        <v>15.760763846986491</v>
      </c>
      <c r="AM19" s="352">
        <f>(-26.872*RawPower!AM19+13756)*12/1000</f>
        <v>10.160673492356734</v>
      </c>
      <c r="AN19" s="352">
        <f>(-26.872*RawPower!AN19+13756)*12/1000</f>
        <v>23.67187545698313</v>
      </c>
      <c r="AO19" s="352">
        <f>(-26.872*RawPower!AO19+13756)*12/1000</f>
        <v>23.15526689446558</v>
      </c>
      <c r="AP19" s="352">
        <f>(-26.872*RawPower!AP19+13756)*12/1000</f>
        <v>15.233780189135025</v>
      </c>
      <c r="AQ19" s="352">
        <f>(-26.872*RawPower!AQ19+13756)*12/1000</f>
        <v>10.023436578130925</v>
      </c>
      <c r="AR19" s="352">
        <f>(-26.872*RawPower!AR19+13756)*12/1000</f>
        <v>20.754617312088207</v>
      </c>
      <c r="AS19" s="352">
        <f>(-26.872*RawPower!AS19+13756)*12/1000</f>
        <v>19.484379348571412</v>
      </c>
      <c r="AT19" s="352">
        <f>(-26.872*RawPower!AT19+13756)*12/1000</f>
        <v>18.296275550280079</v>
      </c>
      <c r="AU19" s="352">
        <f>(-26.872*RawPower!AU19+13756)*12/1000</f>
        <v>17.588183271178007</v>
      </c>
      <c r="AV19" s="317"/>
      <c r="AW19" s="336">
        <f t="shared" si="0"/>
        <v>23.685068842463643</v>
      </c>
    </row>
    <row r="20" spans="1:49" s="242" customFormat="1">
      <c r="A20" s="14" t="s">
        <v>56</v>
      </c>
      <c r="B20" s="14" t="s">
        <v>111</v>
      </c>
      <c r="C20" s="15">
        <f>(-26.93*RawPower!C20+13806)*12/1000</f>
        <v>46.492600668658426</v>
      </c>
      <c r="D20" s="15">
        <f>(-26.93*RawPower!D20+13806)*12/1000</f>
        <v>43.909092136748072</v>
      </c>
      <c r="E20" s="346">
        <f>(-26.709*RawPower!E20+13685)*12/1000</f>
        <v>27.820371650233568</v>
      </c>
      <c r="F20" s="347">
        <f>(-26.709*RawPower!F20+13685)*12/1000</f>
        <v>56.11973021854368</v>
      </c>
      <c r="G20" s="348">
        <f>(35.812*RawPower!G20-3678.9)*12/1000</f>
        <v>37.179957825097958</v>
      </c>
      <c r="H20" s="348">
        <f>(35.812*RawPower!H20-3678.9)*12/1000</f>
        <v>25.306684602844637</v>
      </c>
      <c r="I20" s="348">
        <f>(35.812*RawPower!I20-3678.9)*12/1000</f>
        <v>21.075974911243588</v>
      </c>
      <c r="J20" s="348">
        <f>(35.812*RawPower!J20-3678.9)*12/1000</f>
        <v>13.095773673410601</v>
      </c>
      <c r="K20" s="348">
        <f>(35.812*RawPower!K20-3678.9)*12/1000</f>
        <v>34.583080291870345</v>
      </c>
      <c r="L20" s="348">
        <f>(35.812*RawPower!L20-3678.9)*12/1000</f>
        <v>26.222577703612973</v>
      </c>
      <c r="M20" s="348">
        <f>(35.812*RawPower!M20-3678.9)*12/1000</f>
        <v>34.597643811425378</v>
      </c>
      <c r="N20" s="348">
        <f>(35.812*RawPower!N20-3678.9)*12/1000</f>
        <v>31.339671034370536</v>
      </c>
      <c r="O20" s="348">
        <f>(35.812*RawPower!O20-3678.9)*12/1000</f>
        <v>21.071811708014131</v>
      </c>
      <c r="P20" s="348">
        <f>(35.812*RawPower!P20-3678.9)*12/1000</f>
        <v>11.776129826298444</v>
      </c>
      <c r="Q20" s="348">
        <f>(35.812*RawPower!Q20-3678.9)*12/1000</f>
        <v>32.279930302331408</v>
      </c>
      <c r="R20" s="348">
        <f>(35.812*RawPower!R20-3678.9)*12/1000</f>
        <v>25.507684828677206</v>
      </c>
      <c r="S20" s="348">
        <f>(35.812*RawPower!S20-3678.9)*12/1000</f>
        <v>21.041240899817268</v>
      </c>
      <c r="T20" s="348">
        <f>(35.812*RawPower!T20-3678.9)*12/1000</f>
        <v>10.245488304769619</v>
      </c>
      <c r="U20" s="348">
        <f>(35.812*RawPower!U20-3678.9)*12/1000</f>
        <v>26.818001544746984</v>
      </c>
      <c r="V20" s="348">
        <f>(35.812*RawPower!V20-3678.9)*12/1000</f>
        <v>18.568920078545101</v>
      </c>
      <c r="W20" s="348">
        <f>(35.812*RawPower!W20-3678.9)*12/1000</f>
        <v>14.848611542279237</v>
      </c>
      <c r="X20" s="348">
        <f>(35.812*RawPower!X20-3678.9)*12/1000</f>
        <v>8.2530876255663728</v>
      </c>
      <c r="Y20" s="348">
        <f>(35.812*RawPower!Y20-3678.9)*12/1000</f>
        <v>25.166128744048692</v>
      </c>
      <c r="Z20" s="348">
        <f>(35.812*RawPower!Z20-3678.9)*12/1000</f>
        <v>16.852914687087395</v>
      </c>
      <c r="AA20" s="349">
        <f>(-26.93*RawPower!AA20+13806)*12/1000</f>
        <v>2.3251734786947056</v>
      </c>
      <c r="AB20" s="349">
        <f>(-26.93*RawPower!AB20+13806)*12/1000</f>
        <v>2.2064823382001197</v>
      </c>
      <c r="AC20" s="350">
        <f>(-26.709*RawPower!AC20+13685)*12/1000</f>
        <v>22.141674743222801</v>
      </c>
      <c r="AD20" s="350">
        <f>(-26.709*RawPower!AD20+13685)*12/1000</f>
        <v>14.590964187891608</v>
      </c>
      <c r="AE20" s="350">
        <f>(-26.709*RawPower!AE20+13685)*12/1000</f>
        <v>8.8774068459746118</v>
      </c>
      <c r="AF20" s="351">
        <f>(-26.73*RawPower!AF20+13708)*12/1000</f>
        <v>4.5517332916701125</v>
      </c>
      <c r="AG20" s="351">
        <f>(-26.73*RawPower!AG20+13708)*12/1000</f>
        <v>4.1582432954602044</v>
      </c>
      <c r="AH20" s="351">
        <f>(-26.73*RawPower!AH20+13708)*12/1000</f>
        <v>3.8612279653075894</v>
      </c>
      <c r="AI20" s="352">
        <f>(-26.872*RawPower!AI20+13756)*12/1000</f>
        <v>25.658508980705903</v>
      </c>
      <c r="AJ20" s="352">
        <f>(-26.872*RawPower!AJ20+13756)*12/1000</f>
        <v>27.2571861715689</v>
      </c>
      <c r="AK20" s="352">
        <f>(-26.872*RawPower!AK20+13756)*12/1000</f>
        <v>17.200695528297679</v>
      </c>
      <c r="AL20" s="352">
        <f>(-26.872*RawPower!AL20+13756)*12/1000</f>
        <v>14.735944668436794</v>
      </c>
      <c r="AM20" s="352">
        <f>(-26.872*RawPower!AM20+13756)*12/1000</f>
        <v>9.7038157653686579</v>
      </c>
      <c r="AN20" s="352">
        <f>(-26.872*RawPower!AN20+13756)*12/1000</f>
        <v>24.114432525263489</v>
      </c>
      <c r="AO20" s="352">
        <f>(-26.872*RawPower!AO20+13756)*12/1000</f>
        <v>22.196452117132534</v>
      </c>
      <c r="AP20" s="352">
        <f>(-26.872*RawPower!AP20+13756)*12/1000</f>
        <v>14.960617216394567</v>
      </c>
      <c r="AQ20" s="352">
        <f>(-26.872*RawPower!AQ20+13756)*12/1000</f>
        <v>9.5748043354099064</v>
      </c>
      <c r="AR20" s="352">
        <f>(-26.872*RawPower!AR20+13756)*12/1000</f>
        <v>20.584103546590601</v>
      </c>
      <c r="AS20" s="352">
        <f>(-26.872*RawPower!AS20+13756)*12/1000</f>
        <v>19.173966354395599</v>
      </c>
      <c r="AT20" s="352">
        <f>(-26.872*RawPower!AT20+13756)*12/1000</f>
        <v>18.609126957905026</v>
      </c>
      <c r="AU20" s="352">
        <f>(-26.872*RawPower!AU20+13756)*12/1000</f>
        <v>17.548750112033048</v>
      </c>
      <c r="AV20" s="317"/>
      <c r="AW20" s="336">
        <f t="shared" si="0"/>
        <v>25.574163694573151</v>
      </c>
    </row>
    <row r="21" spans="1:49" s="242" customFormat="1">
      <c r="A21" s="14" t="s">
        <v>64</v>
      </c>
      <c r="B21" s="14" t="s">
        <v>100</v>
      </c>
      <c r="C21" s="15">
        <f>(-26.93*RawPower!C21+13806)*12/1000</f>
        <v>46.776192700115963</v>
      </c>
      <c r="D21" s="15">
        <f>(-26.93*RawPower!D21+13806)*12/1000</f>
        <v>42.593682883069711</v>
      </c>
      <c r="E21" s="346">
        <f>(-26.709*RawPower!E21+13685)*12/1000</f>
        <v>31.36650163224963</v>
      </c>
      <c r="F21" s="347">
        <f>(-26.709*RawPower!F21+13685)*12/1000</f>
        <v>63.941321806086279</v>
      </c>
      <c r="G21" s="348">
        <f>(35.812*RawPower!G21-3678.9)*12/1000</f>
        <v>40.204964781346632</v>
      </c>
      <c r="H21" s="348">
        <f>(35.812*RawPower!H21-3678.9)*12/1000</f>
        <v>34.883806932832712</v>
      </c>
      <c r="I21" s="348">
        <f>(35.812*RawPower!I21-3678.9)*12/1000</f>
        <v>29.044853737548774</v>
      </c>
      <c r="J21" s="348">
        <f>(35.812*RawPower!J21-3678.9)*12/1000</f>
        <v>19.936446105259485</v>
      </c>
      <c r="K21" s="348">
        <f>(35.812*RawPower!K21-3678.9)*12/1000</f>
        <v>39.603277731429522</v>
      </c>
      <c r="L21" s="348">
        <f>(35.812*RawPower!L21-3678.9)*12/1000</f>
        <v>29.979797960080752</v>
      </c>
      <c r="M21" s="348">
        <f>(35.812*RawPower!M21-3678.9)*12/1000</f>
        <v>39.30933614785674</v>
      </c>
      <c r="N21" s="348">
        <f>(35.812*RawPower!N21-3678.9)*12/1000</f>
        <v>35.399963106652272</v>
      </c>
      <c r="O21" s="348">
        <f>(35.812*RawPower!O21-3678.9)*12/1000</f>
        <v>25.839090935963483</v>
      </c>
      <c r="P21" s="348">
        <f>(35.812*RawPower!P21-3678.9)*12/1000</f>
        <v>13.765598680051999</v>
      </c>
      <c r="Q21" s="348">
        <f>(35.812*RawPower!Q21-3678.9)*12/1000</f>
        <v>36.713515682983278</v>
      </c>
      <c r="R21" s="348">
        <f>(35.812*RawPower!R21-3678.9)*12/1000</f>
        <v>31.819689990280146</v>
      </c>
      <c r="S21" s="348">
        <f>(35.812*RawPower!S21-3678.9)*12/1000</f>
        <v>28.36819025457622</v>
      </c>
      <c r="T21" s="348">
        <f>(35.812*RawPower!T21-3678.9)*12/1000</f>
        <v>12.406855886482992</v>
      </c>
      <c r="U21" s="348">
        <f>(35.812*RawPower!U21-3678.9)*12/1000</f>
        <v>27.802562243844388</v>
      </c>
      <c r="V21" s="348">
        <f>(35.812*RawPower!V21-3678.9)*12/1000</f>
        <v>19.566707573224623</v>
      </c>
      <c r="W21" s="348">
        <f>(35.812*RawPower!W21-3678.9)*12/1000</f>
        <v>15.817840912810077</v>
      </c>
      <c r="X21" s="348">
        <f>(35.812*RawPower!X21-3678.9)*12/1000</f>
        <v>8.4686694699422524</v>
      </c>
      <c r="Y21" s="348">
        <f>(35.812*RawPower!Y21-3678.9)*12/1000</f>
        <v>24.857715488632849</v>
      </c>
      <c r="Z21" s="348">
        <f>(35.812*RawPower!Z21-3678.9)*12/1000</f>
        <v>16.591783826389161</v>
      </c>
      <c r="AA21" s="349">
        <f>(-26.93*RawPower!AA21+13806)*12/1000</f>
        <v>2.4002224435928001</v>
      </c>
      <c r="AB21" s="349">
        <f>(-26.93*RawPower!AB21+13806)*12/1000</f>
        <v>2.2149073082076431</v>
      </c>
      <c r="AC21" s="350">
        <f>(-26.709*RawPower!AC21+13685)*12/1000</f>
        <v>24.517059496493989</v>
      </c>
      <c r="AD21" s="350">
        <f>(-26.709*RawPower!AD21+13685)*12/1000</f>
        <v>17.059896027479343</v>
      </c>
      <c r="AE21" s="350">
        <f>(-26.709*RawPower!AE21+13685)*12/1000</f>
        <v>9.8989938446792216</v>
      </c>
      <c r="AF21" s="351">
        <f>(-26.73*RawPower!AF21+13708)*12/1000</f>
        <v>4.9459688841500462</v>
      </c>
      <c r="AG21" s="351">
        <f>(-26.73*RawPower!AG21+13708)*12/1000</f>
        <v>4.3789632734875923</v>
      </c>
      <c r="AH21" s="351">
        <f>(-26.73*RawPower!AH21+13708)*12/1000</f>
        <v>3.9019895846294093</v>
      </c>
      <c r="AI21" s="352">
        <f>(-26.872*RawPower!AI21+13756)*12/1000</f>
        <v>29.654067338998058</v>
      </c>
      <c r="AJ21" s="352">
        <f>(-26.872*RawPower!AJ21+13756)*12/1000</f>
        <v>27.672506327519084</v>
      </c>
      <c r="AK21" s="352">
        <f>(-26.872*RawPower!AK21+13756)*12/1000</f>
        <v>20.286168213483027</v>
      </c>
      <c r="AL21" s="352">
        <f>(-26.872*RawPower!AL21+13756)*12/1000</f>
        <v>16.930850404627737</v>
      </c>
      <c r="AM21" s="352">
        <f>(-26.872*RawPower!AM21+13756)*12/1000</f>
        <v>10.609504641687469</v>
      </c>
      <c r="AN21" s="352">
        <f>(-26.872*RawPower!AN21+13756)*12/1000</f>
        <v>27.201670700075244</v>
      </c>
      <c r="AO21" s="352">
        <f>(-26.872*RawPower!AO21+13756)*12/1000</f>
        <v>26.441758734755268</v>
      </c>
      <c r="AP21" s="352">
        <f>(-26.872*RawPower!AP21+13756)*12/1000</f>
        <v>17.361359110990453</v>
      </c>
      <c r="AQ21" s="352">
        <f>(-26.872*RawPower!AQ21+13756)*12/1000</f>
        <v>10.342879049581839</v>
      </c>
      <c r="AR21" s="352">
        <f>(-26.872*RawPower!AR21+13756)*12/1000</f>
        <v>21.115532285061416</v>
      </c>
      <c r="AS21" s="352">
        <f>(-26.872*RawPower!AS21+13756)*12/1000</f>
        <v>19.696607697602804</v>
      </c>
      <c r="AT21" s="352">
        <f>(-26.872*RawPower!AT21+13756)*12/1000</f>
        <v>18.52375912493746</v>
      </c>
      <c r="AU21" s="352">
        <f>(-26.872*RawPower!AU21+13756)*12/1000</f>
        <v>17.46245046873964</v>
      </c>
      <c r="AV21" s="317"/>
      <c r="AW21" s="336">
        <f t="shared" si="0"/>
        <v>27.549246028739113</v>
      </c>
    </row>
    <row r="22" spans="1:49" s="242" customFormat="1">
      <c r="A22" s="14" t="s">
        <v>225</v>
      </c>
      <c r="B22" s="14" t="s">
        <v>318</v>
      </c>
      <c r="C22" s="15">
        <f>(-26.93*RawPower!C22+13806)*12/1000</f>
        <v>46.522938324000393</v>
      </c>
      <c r="D22" s="15">
        <f>(-26.93*RawPower!D22+13806)*12/1000</f>
        <v>44.280828119487779</v>
      </c>
      <c r="E22" s="346">
        <f>(-26.709*RawPower!E22+13685)*12/1000</f>
        <v>27.416367340273805</v>
      </c>
      <c r="F22" s="347">
        <f>(-26.709*RawPower!F22+13685)*12/1000</f>
        <v>55.427990176038016</v>
      </c>
      <c r="G22" s="348">
        <f>(35.812*RawPower!G22-3678.9)*12/1000</f>
        <v>36.346281342604883</v>
      </c>
      <c r="H22" s="348">
        <f>(35.812*RawPower!H22-3678.9)*12/1000</f>
        <v>27.730146923005144</v>
      </c>
      <c r="I22" s="348">
        <f>(35.812*RawPower!I22-3678.9)*12/1000</f>
        <v>20.242629298980706</v>
      </c>
      <c r="J22" s="348">
        <f>(35.812*RawPower!J22-3678.9)*12/1000</f>
        <v>12.273602255447805</v>
      </c>
      <c r="K22" s="348">
        <f>(35.812*RawPower!K22-3678.9)*12/1000</f>
        <v>34.714445581291429</v>
      </c>
      <c r="L22" s="348">
        <f>(35.812*RawPower!L22-3678.9)*12/1000</f>
        <v>25.211576372577351</v>
      </c>
      <c r="M22" s="348">
        <f>(35.812*RawPower!M22-3678.9)*12/1000</f>
        <v>31.864397935256253</v>
      </c>
      <c r="N22" s="348">
        <f>(35.812*RawPower!N22-3678.9)*12/1000</f>
        <v>24.170442256341957</v>
      </c>
      <c r="O22" s="348">
        <f>(35.812*RawPower!O22-3678.9)*12/1000</f>
        <v>16.722650227470805</v>
      </c>
      <c r="P22" s="348">
        <f>(35.812*RawPower!P22-3678.9)*12/1000</f>
        <v>9.7047238934681861</v>
      </c>
      <c r="Q22" s="348">
        <f>(35.812*RawPower!Q22-3678.9)*12/1000</f>
        <v>29.960192070289281</v>
      </c>
      <c r="R22" s="348">
        <f>(35.812*RawPower!R22-3678.9)*12/1000</f>
        <v>24.636858028681928</v>
      </c>
      <c r="S22" s="348">
        <f>(35.812*RawPower!S22-3678.9)*12/1000</f>
        <v>20.793061929956426</v>
      </c>
      <c r="T22" s="348">
        <f>(35.812*RawPower!T22-3678.9)*12/1000</f>
        <v>9.5081355301187553</v>
      </c>
      <c r="U22" s="348">
        <f>(35.812*RawPower!U22-3678.9)*12/1000</f>
        <v>27.903550483531451</v>
      </c>
      <c r="V22" s="348">
        <f>(35.812*RawPower!V22-3678.9)*12/1000</f>
        <v>19.467387379433006</v>
      </c>
      <c r="W22" s="348">
        <f>(35.812*RawPower!W22-3678.9)*12/1000</f>
        <v>15.730490865070385</v>
      </c>
      <c r="X22" s="348">
        <f>(35.812*RawPower!X22-3678.9)*12/1000</f>
        <v>8.3326517608515367</v>
      </c>
      <c r="Y22" s="348">
        <f>(35.812*RawPower!Y22-3678.9)*12/1000</f>
        <v>26.316413905193965</v>
      </c>
      <c r="Z22" s="348">
        <f>(35.812*RawPower!Z22-3678.9)*12/1000</f>
        <v>17.945663184088794</v>
      </c>
      <c r="AA22" s="349">
        <f>(-26.93*RawPower!AA22+13806)*12/1000</f>
        <v>2.2940776517538688</v>
      </c>
      <c r="AB22" s="349">
        <f>(-26.93*RawPower!AB22+13806)*12/1000</f>
        <v>2.2522230635931773</v>
      </c>
      <c r="AC22" s="350">
        <f>(-26.709*RawPower!AC22+13685)*12/1000</f>
        <v>21.603999737098647</v>
      </c>
      <c r="AD22" s="350">
        <f>(-26.709*RawPower!AD22+13685)*12/1000</f>
        <v>14.393544891225059</v>
      </c>
      <c r="AE22" s="350">
        <f>(-26.709*RawPower!AE22+13685)*12/1000</f>
        <v>8.4563396484317206</v>
      </c>
      <c r="AF22" s="351">
        <f>(-26.73*RawPower!AF22+13708)*12/1000</f>
        <v>4.3359623004397143</v>
      </c>
      <c r="AG22" s="351">
        <f>(-26.73*RawPower!AG22+13708)*12/1000</f>
        <v>4.0273283570632339</v>
      </c>
      <c r="AH22" s="351">
        <f>(-26.73*RawPower!AH22+13708)*12/1000</f>
        <v>3.9074676070590577</v>
      </c>
      <c r="AI22" s="352">
        <f>(-26.872*RawPower!AI22+13756)*12/1000</f>
        <v>24.896131430981839</v>
      </c>
      <c r="AJ22" s="352">
        <f>(-26.872*RawPower!AJ22+13756)*12/1000</f>
        <v>22.863321071182668</v>
      </c>
      <c r="AK22" s="352">
        <f>(-26.872*RawPower!AK22+13756)*12/1000</f>
        <v>16.461800827458063</v>
      </c>
      <c r="AL22" s="352">
        <f>(-26.872*RawPower!AL22+13756)*12/1000</f>
        <v>14.074348008718633</v>
      </c>
      <c r="AM22" s="352">
        <f>(-26.872*RawPower!AM22+13756)*12/1000</f>
        <v>9.4092771592332287</v>
      </c>
      <c r="AN22" s="352">
        <f>(-26.872*RawPower!AN22+13756)*12/1000</f>
        <v>23.191699519244938</v>
      </c>
      <c r="AO22" s="352">
        <f>(-26.872*RawPower!AO22+13756)*12/1000</f>
        <v>22.351283783214974</v>
      </c>
      <c r="AP22" s="352">
        <f>(-26.872*RawPower!AP22+13756)*12/1000</f>
        <v>14.648807790039049</v>
      </c>
      <c r="AQ22" s="352">
        <f>(-26.872*RawPower!AQ22+13756)*12/1000</f>
        <v>9.5645393243273649</v>
      </c>
      <c r="AR22" s="352">
        <f>(-26.872*RawPower!AR22+13756)*12/1000</f>
        <v>21.002223041247635</v>
      </c>
      <c r="AS22" s="352">
        <f>(-26.872*RawPower!AS22+13756)*12/1000</f>
        <v>19.832302151033545</v>
      </c>
      <c r="AT22" s="352">
        <f>(-26.872*RawPower!AT22+13756)*12/1000</f>
        <v>19.821136357677837</v>
      </c>
      <c r="AU22" s="352">
        <f>(-26.872*RawPower!AU22+13756)*12/1000</f>
        <v>18.697490230903576</v>
      </c>
      <c r="AV22" s="317"/>
      <c r="AW22" s="336">
        <f t="shared" si="0"/>
        <v>25.282378686752477</v>
      </c>
    </row>
    <row r="23" spans="1:49" s="242" customFormat="1">
      <c r="A23" s="14" t="s">
        <v>133</v>
      </c>
      <c r="B23" s="14" t="s">
        <v>318</v>
      </c>
      <c r="C23" s="15">
        <f>(-26.93*RawPower!C23+13806)*12/1000</f>
        <v>46.90215801411712</v>
      </c>
      <c r="D23" s="15">
        <f>(-26.93*RawPower!D23+13806)*12/1000</f>
        <v>45.762881543818921</v>
      </c>
      <c r="E23" s="346">
        <f>(-26.709*RawPower!E23+13685)*12/1000</f>
        <v>25.310141208315645</v>
      </c>
      <c r="F23" s="347">
        <f>(-26.709*RawPower!F23+13685)*12/1000</f>
        <v>49.198246795292775</v>
      </c>
      <c r="G23" s="348">
        <f>(35.812*RawPower!G23-3678.9)*12/1000</f>
        <v>30.609176729816522</v>
      </c>
      <c r="H23" s="348">
        <f>(35.812*RawPower!H23-3678.9)*12/1000</f>
        <v>23.001542427357439</v>
      </c>
      <c r="I23" s="348">
        <f>(35.812*RawPower!I23-3678.9)*12/1000</f>
        <v>13.904685819093947</v>
      </c>
      <c r="J23" s="348">
        <f>(35.812*RawPower!J23-3678.9)*12/1000</f>
        <v>8.2693866646078735</v>
      </c>
      <c r="K23" s="348">
        <f>(35.812*RawPower!K23-3678.9)*12/1000</f>
        <v>30.241563867177707</v>
      </c>
      <c r="L23" s="348">
        <f>(35.812*RawPower!L23-3678.9)*12/1000</f>
        <v>20.29843622956048</v>
      </c>
      <c r="M23" s="348">
        <f>(35.812*RawPower!M23-3678.9)*12/1000</f>
        <v>26.54968534858941</v>
      </c>
      <c r="N23" s="348">
        <f>(35.812*RawPower!N23-3678.9)*12/1000</f>
        <v>19.838190222126176</v>
      </c>
      <c r="O23" s="348">
        <f>(35.812*RawPower!O23-3678.9)*12/1000</f>
        <v>13.593133666685773</v>
      </c>
      <c r="P23" s="348">
        <f>(35.812*RawPower!P23-3678.9)*12/1000</f>
        <v>8.0504380878077839</v>
      </c>
      <c r="Q23" s="348">
        <f>(35.812*RawPower!Q23-3678.9)*12/1000</f>
        <v>26.454205429057481</v>
      </c>
      <c r="R23" s="348">
        <f>(35.812*RawPower!R23-3678.9)*12/1000</f>
        <v>20.080131091888834</v>
      </c>
      <c r="S23" s="348">
        <f>(35.812*RawPower!S23-3678.9)*12/1000</f>
        <v>16.502415854452941</v>
      </c>
      <c r="T23" s="348">
        <f>(35.812*RawPower!T23-3678.9)*12/1000</f>
        <v>8.0068128151262012</v>
      </c>
      <c r="U23" s="348">
        <f>(35.812*RawPower!U23-3678.9)*12/1000</f>
        <v>26.272144566894568</v>
      </c>
      <c r="V23" s="348">
        <f>(35.812*RawPower!V23-3678.9)*12/1000</f>
        <v>17.78905567456551</v>
      </c>
      <c r="W23" s="348">
        <f>(35.812*RawPower!W23-3678.9)*12/1000</f>
        <v>14.378621141214216</v>
      </c>
      <c r="X23" s="348">
        <f>(35.812*RawPower!X23-3678.9)*12/1000</f>
        <v>7.8203282943795003</v>
      </c>
      <c r="Y23" s="348">
        <f>(35.812*RawPower!Y23-3678.9)*12/1000</f>
        <v>25.862448736461193</v>
      </c>
      <c r="Z23" s="348">
        <f>(35.812*RawPower!Z23-3678.9)*12/1000</f>
        <v>17.488717827918801</v>
      </c>
      <c r="AA23" s="349">
        <f>(-26.93*RawPower!AA23+13806)*12/1000</f>
        <v>2.1755167044812986</v>
      </c>
      <c r="AB23" s="349">
        <f>(-26.93*RawPower!AB23+13806)*12/1000</f>
        <v>2.2324308932876229</v>
      </c>
      <c r="AC23" s="350">
        <f>(-26.709*RawPower!AC23+13685)*12/1000</f>
        <v>20.049833104027567</v>
      </c>
      <c r="AD23" s="350">
        <f>(-26.709*RawPower!AD23+13685)*12/1000</f>
        <v>13.799982116714594</v>
      </c>
      <c r="AE23" s="350">
        <f>(-26.709*RawPower!AE23+13685)*12/1000</f>
        <v>7.8785476151199907</v>
      </c>
      <c r="AF23" s="351">
        <f>(-26.73*RawPower!AF23+13708)*12/1000</f>
        <v>4.0229204311980862</v>
      </c>
      <c r="AG23" s="351">
        <f>(-26.73*RawPower!AG23+13708)*12/1000</f>
        <v>3.8906202829597896</v>
      </c>
      <c r="AH23" s="351">
        <f>(-26.73*RawPower!AH23+13708)*12/1000</f>
        <v>3.9246518470482115</v>
      </c>
      <c r="AI23" s="352">
        <f>(-26.872*RawPower!AI23+13756)*12/1000</f>
        <v>20.054043916931608</v>
      </c>
      <c r="AJ23" s="352">
        <f>(-26.872*RawPower!AJ23+13756)*12/1000</f>
        <v>18.97857635319324</v>
      </c>
      <c r="AK23" s="352">
        <f>(-26.872*RawPower!AK23+13756)*12/1000</f>
        <v>13.562439452387975</v>
      </c>
      <c r="AL23" s="352">
        <f>(-26.872*RawPower!AL23+13756)*12/1000</f>
        <v>11.888811314600455</v>
      </c>
      <c r="AM23" s="352">
        <f>(-26.872*RawPower!AM23+13756)*12/1000</f>
        <v>8.6091128254631766</v>
      </c>
      <c r="AN23" s="352">
        <f>(-26.872*RawPower!AN23+13756)*12/1000</f>
        <v>20.522082150405144</v>
      </c>
      <c r="AO23" s="352">
        <f>(-26.872*RawPower!AO23+13756)*12/1000</f>
        <v>19.07049762996963</v>
      </c>
      <c r="AP23" s="352">
        <f>(-26.872*RawPower!AP23+13756)*12/1000</f>
        <v>12.918934892473896</v>
      </c>
      <c r="AQ23" s="352">
        <f>(-26.872*RawPower!AQ23+13756)*12/1000</f>
        <v>9.008243574180284</v>
      </c>
      <c r="AR23" s="352">
        <f>(-26.872*RawPower!AR23+13756)*12/1000</f>
        <v>19.400018754049189</v>
      </c>
      <c r="AS23" s="352">
        <f>(-26.872*RawPower!AS23+13756)*12/1000</f>
        <v>18.277346865132735</v>
      </c>
      <c r="AT23" s="352">
        <f>(-26.872*RawPower!AT23+13756)*12/1000</f>
        <v>19.384212760600967</v>
      </c>
      <c r="AU23" s="352">
        <f>(-26.872*RawPower!AU23+13756)*12/1000</f>
        <v>18.265084148416374</v>
      </c>
      <c r="AV23" s="317"/>
      <c r="AW23" s="336">
        <f t="shared" si="0"/>
        <v>23.610464960961416</v>
      </c>
    </row>
    <row r="24" spans="1:49" s="242" customFormat="1">
      <c r="A24" s="14" t="s">
        <v>42</v>
      </c>
      <c r="B24" s="14" t="s">
        <v>319</v>
      </c>
      <c r="C24" s="15">
        <f>(-26.93*RawPower!C24+13806)*12/1000</f>
        <v>44.202912054679551</v>
      </c>
      <c r="D24" s="15">
        <f>(-26.93*RawPower!D24+13806)*12/1000</f>
        <v>42.63446031375257</v>
      </c>
      <c r="E24" s="346">
        <f>(-26.709*RawPower!E24+13685)*12/1000</f>
        <v>26.63981136533404</v>
      </c>
      <c r="F24" s="347">
        <f>(-26.709*RawPower!F24+13685)*12/1000</f>
        <v>51.458982454813565</v>
      </c>
      <c r="G24" s="348">
        <f>(35.812*RawPower!G24-3678.9)*12/1000</f>
        <v>31.534073961298926</v>
      </c>
      <c r="H24" s="348">
        <f>(35.812*RawPower!H24-3678.9)*12/1000</f>
        <v>26.742066912053815</v>
      </c>
      <c r="I24" s="348">
        <f>(35.812*RawPower!I24-3678.9)*12/1000</f>
        <v>17.261106104174701</v>
      </c>
      <c r="J24" s="348">
        <f>(35.812*RawPower!J24-3678.9)*12/1000</f>
        <v>10.516576268503844</v>
      </c>
      <c r="K24" s="348">
        <f>(35.812*RawPower!K24-3678.9)*12/1000</f>
        <v>33.209822122529587</v>
      </c>
      <c r="L24" s="348">
        <f>(35.812*RawPower!L24-3678.9)*12/1000</f>
        <v>22.874949157264535</v>
      </c>
      <c r="M24" s="348">
        <f>(35.812*RawPower!M24-3678.9)*12/1000</f>
        <v>28.122752621538393</v>
      </c>
      <c r="N24" s="348">
        <f>(35.812*RawPower!N24-3678.9)*12/1000</f>
        <v>21.009353844444135</v>
      </c>
      <c r="O24" s="348">
        <f>(35.812*RawPower!O24-3678.9)*12/1000</f>
        <v>14.506586254384738</v>
      </c>
      <c r="P24" s="348">
        <f>(35.812*RawPower!P24-3678.9)*12/1000</f>
        <v>8.687764144608872</v>
      </c>
      <c r="Q24" s="348">
        <f>(35.812*RawPower!Q24-3678.9)*12/1000</f>
        <v>27.594811505367201</v>
      </c>
      <c r="R24" s="348">
        <f>(35.812*RawPower!R24-3678.9)*12/1000</f>
        <v>20.725801466902389</v>
      </c>
      <c r="S24" s="348">
        <f>(35.812*RawPower!S24-3678.9)*12/1000</f>
        <v>17.874255041132368</v>
      </c>
      <c r="T24" s="348">
        <f>(35.812*RawPower!T24-3678.9)*12/1000</f>
        <v>8.3874542532090146</v>
      </c>
      <c r="U24" s="348">
        <f>(35.812*RawPower!U24-3678.9)*12/1000</f>
        <v>26.571358416410067</v>
      </c>
      <c r="V24" s="348">
        <f>(35.812*RawPower!V24-3678.9)*12/1000</f>
        <v>18.178908222988358</v>
      </c>
      <c r="W24" s="348">
        <f>(35.812*RawPower!W24-3678.9)*12/1000</f>
        <v>14.629275459017293</v>
      </c>
      <c r="X24" s="348">
        <f>(35.812*RawPower!X24-3678.9)*12/1000</f>
        <v>7.8561177649478831</v>
      </c>
      <c r="Y24" s="348">
        <f>(35.812*RawPower!Y24-3678.9)*12/1000</f>
        <v>25.863135518620599</v>
      </c>
      <c r="Z24" s="348">
        <f>(35.812*RawPower!Z24-3678.9)*12/1000</f>
        <v>17.455546815483526</v>
      </c>
      <c r="AA24" s="349">
        <f>(-26.93*RawPower!AA24+13806)*12/1000</f>
        <v>2.2831536599641842</v>
      </c>
      <c r="AB24" s="349">
        <f>(-26.93*RawPower!AB24+13806)*12/1000</f>
        <v>2.2444542864833275</v>
      </c>
      <c r="AC24" s="350">
        <f>(-26.709*RawPower!AC24+13685)*12/1000</f>
        <v>20.921849300887189</v>
      </c>
      <c r="AD24" s="350">
        <f>(-26.709*RawPower!AD24+13685)*12/1000</f>
        <v>13.889841472013737</v>
      </c>
      <c r="AE24" s="350">
        <f>(-26.709*RawPower!AE24+13685)*12/1000</f>
        <v>7.9426247895370183</v>
      </c>
      <c r="AF24" s="351">
        <f>(-26.73*RawPower!AF24+13708)*12/1000</f>
        <v>4.3138252548656233</v>
      </c>
      <c r="AG24" s="351">
        <f>(-26.73*RawPower!AG24+13708)*12/1000</f>
        <v>4.0488451160380352</v>
      </c>
      <c r="AH24" s="351">
        <f>(-26.73*RawPower!AH24+13708)*12/1000</f>
        <v>3.9664804552185307</v>
      </c>
      <c r="AI24" s="352">
        <f>(-26.872*RawPower!AI24+13756)*12/1000</f>
        <v>22.740374359420123</v>
      </c>
      <c r="AJ24" s="352">
        <f>(-26.872*RawPower!AJ24+13756)*12/1000</f>
        <v>20.773268654545717</v>
      </c>
      <c r="AK24" s="352">
        <f>(-26.872*RawPower!AK24+13756)*12/1000</f>
        <v>15.349484607940896</v>
      </c>
      <c r="AL24" s="352">
        <f>(-26.872*RawPower!AL24+13756)*12/1000</f>
        <v>13.185811758200311</v>
      </c>
      <c r="AM24" s="352">
        <f>(-26.872*RawPower!AM24+13756)*12/1000</f>
        <v>9.1535083415598422</v>
      </c>
      <c r="AN24" s="352">
        <f>(-26.872*RawPower!AN24+13756)*12/1000</f>
        <v>21.546742530909221</v>
      </c>
      <c r="AO24" s="352">
        <f>(-26.872*RawPower!AO24+13756)*12/1000</f>
        <v>19.953489436363846</v>
      </c>
      <c r="AP24" s="352">
        <f>(-26.872*RawPower!AP24+13756)*12/1000</f>
        <v>13.45589821470595</v>
      </c>
      <c r="AQ24" s="352">
        <f>(-26.872*RawPower!AQ24+13756)*12/1000</f>
        <v>9.2424430729423399</v>
      </c>
      <c r="AR24" s="352">
        <f>(-26.872*RawPower!AR24+13756)*12/1000</f>
        <v>20.052793690909123</v>
      </c>
      <c r="AS24" s="352">
        <f>(-26.872*RawPower!AS24+13756)*12/1000</f>
        <v>18.732218109090994</v>
      </c>
      <c r="AT24" s="352">
        <f>(-26.872*RawPower!AT24+13756)*12/1000</f>
        <v>19.65637061818185</v>
      </c>
      <c r="AU24" s="352">
        <f>(-26.872*RawPower!AU24+13756)*12/1000</f>
        <v>18.663783769230911</v>
      </c>
      <c r="AV24" s="317"/>
      <c r="AW24" s="336">
        <f t="shared" si="0"/>
        <v>23.966562859849475</v>
      </c>
    </row>
    <row r="25" spans="1:49" s="242" customFormat="1">
      <c r="A25" s="14" t="s">
        <v>43</v>
      </c>
      <c r="B25" s="14" t="s">
        <v>319</v>
      </c>
      <c r="C25" s="15">
        <f>(-26.93*RawPower!C25+13806)*12/1000</f>
        <v>46.119780882058564</v>
      </c>
      <c r="D25" s="15">
        <f>(-26.93*RawPower!D25+13806)*12/1000</f>
        <v>45.916030953445301</v>
      </c>
      <c r="E25" s="346">
        <f>(-26.709*RawPower!E25+13685)*12/1000</f>
        <v>25.466034738349386</v>
      </c>
      <c r="F25" s="347">
        <f>(-26.709*RawPower!F25+13685)*12/1000</f>
        <v>52.210529784875227</v>
      </c>
      <c r="G25" s="348">
        <f>(35.812*RawPower!G25-3678.9)*12/1000</f>
        <v>27.985065242048563</v>
      </c>
      <c r="H25" s="348">
        <f>(35.812*RawPower!H25-3678.9)*12/1000</f>
        <v>18.875479354939241</v>
      </c>
      <c r="I25" s="348">
        <f>(35.812*RawPower!I25-3678.9)*12/1000</f>
        <v>13.652322346830831</v>
      </c>
      <c r="J25" s="348">
        <f>(35.812*RawPower!J25-3678.9)*12/1000</f>
        <v>7.8356320136177837</v>
      </c>
      <c r="K25" s="348">
        <f>(35.812*RawPower!K25-3678.9)*12/1000</f>
        <v>25.745802919244923</v>
      </c>
      <c r="L25" s="348">
        <f>(35.812*RawPower!L25-3678.9)*12/1000</f>
        <v>17.342718216653484</v>
      </c>
      <c r="M25" s="348">
        <f>(35.812*RawPower!M25-3678.9)*12/1000</f>
        <v>23.722174846124588</v>
      </c>
      <c r="N25" s="348">
        <f>(35.812*RawPower!N25-3678.9)*12/1000</f>
        <v>17.190921415478289</v>
      </c>
      <c r="O25" s="348">
        <f>(35.812*RawPower!O25-3678.9)*12/1000</f>
        <v>12.060241081425671</v>
      </c>
      <c r="P25" s="348">
        <f>(35.812*RawPower!P25-3678.9)*12/1000</f>
        <v>7.3349732738949367</v>
      </c>
      <c r="Q25" s="348">
        <f>(35.812*RawPower!Q25-3678.9)*12/1000</f>
        <v>23.408060437111292</v>
      </c>
      <c r="R25" s="348">
        <f>(35.812*RawPower!R25-3678.9)*12/1000</f>
        <v>17.788123490544908</v>
      </c>
      <c r="S25" s="348">
        <f>(35.812*RawPower!S25-3678.9)*12/1000</f>
        <v>14.566474427441493</v>
      </c>
      <c r="T25" s="348">
        <f>(35.812*RawPower!T25-3678.9)*12/1000</f>
        <v>7.2742592072292158</v>
      </c>
      <c r="U25" s="348">
        <f>(35.812*RawPower!U25-3678.9)*12/1000</f>
        <v>23.055980198247301</v>
      </c>
      <c r="V25" s="348">
        <f>(35.812*RawPower!V25-3678.9)*12/1000</f>
        <v>14.966611004869627</v>
      </c>
      <c r="W25" s="348">
        <f>(35.812*RawPower!W25-3678.9)*12/1000</f>
        <v>12.316448773697145</v>
      </c>
      <c r="X25" s="348">
        <f>(35.812*RawPower!X25-3678.9)*12/1000</f>
        <v>6.8861378142214873</v>
      </c>
      <c r="Y25" s="348">
        <f>(35.812*RawPower!Y25-3678.9)*12/1000</f>
        <v>22.248078249835459</v>
      </c>
      <c r="Z25" s="348">
        <f>(35.812*RawPower!Z25-3678.9)*12/1000</f>
        <v>14.082419751851839</v>
      </c>
      <c r="AA25" s="349">
        <f>(-26.93*RawPower!AA25+13806)*12/1000</f>
        <v>1.9438460062376106</v>
      </c>
      <c r="AB25" s="349">
        <f>(-26.93*RawPower!AB25+13806)*12/1000</f>
        <v>1.9509296261302225</v>
      </c>
      <c r="AC25" s="350">
        <f>(-26.709*RawPower!AC25+13685)*12/1000</f>
        <v>19.994141143697263</v>
      </c>
      <c r="AD25" s="350">
        <f>(-26.709*RawPower!AD25+13685)*12/1000</f>
        <v>13.958100066731006</v>
      </c>
      <c r="AE25" s="350">
        <f>(-26.709*RawPower!AE25+13685)*12/1000</f>
        <v>7.3623709169025533</v>
      </c>
      <c r="AF25" s="351">
        <f>(-26.73*RawPower!AF25+13708)*12/1000</f>
        <v>3.9065491383635598</v>
      </c>
      <c r="AG25" s="351">
        <f>(-26.73*RawPower!AG25+13708)*12/1000</f>
        <v>3.7308861227906163</v>
      </c>
      <c r="AH25" s="351">
        <f>(-26.73*RawPower!AH25+13708)*12/1000</f>
        <v>3.7464279437382793</v>
      </c>
      <c r="AI25" s="352">
        <f>(-26.872*RawPower!AI25+13756)*12/1000</f>
        <v>17.180659197748835</v>
      </c>
      <c r="AJ25" s="352">
        <f>(-26.872*RawPower!AJ25+13756)*12/1000</f>
        <v>16.252996022954203</v>
      </c>
      <c r="AK25" s="352">
        <f>(-26.872*RawPower!AK25+13756)*12/1000</f>
        <v>12.306781730248774</v>
      </c>
      <c r="AL25" s="352">
        <f>(-26.872*RawPower!AL25+13756)*12/1000</f>
        <v>11.054928608541021</v>
      </c>
      <c r="AM25" s="352">
        <f>(-26.872*RawPower!AM25+13756)*12/1000</f>
        <v>8.372835097305579</v>
      </c>
      <c r="AN25" s="352">
        <f>(-26.872*RawPower!AN25+13756)*12/1000</f>
        <v>17.14284767556558</v>
      </c>
      <c r="AO25" s="352">
        <f>(-26.872*RawPower!AO25+13756)*12/1000</f>
        <v>16.182231325626823</v>
      </c>
      <c r="AP25" s="352">
        <f>(-26.872*RawPower!AP25+13756)*12/1000</f>
        <v>11.743509948225707</v>
      </c>
      <c r="AQ25" s="352">
        <f>(-26.872*RawPower!AQ25+13756)*12/1000</f>
        <v>8.6931204023962856</v>
      </c>
      <c r="AR25" s="352">
        <f>(-26.872*RawPower!AR25+13756)*12/1000</f>
        <v>15.995761356044262</v>
      </c>
      <c r="AS25" s="352">
        <f>(-26.872*RawPower!AS25+13756)*12/1000</f>
        <v>15.395794703731845</v>
      </c>
      <c r="AT25" s="352">
        <f>(-26.872*RawPower!AT25+13756)*12/1000</f>
        <v>14.689334882422699</v>
      </c>
      <c r="AU25" s="352">
        <f>(-26.872*RawPower!AU25+13756)*12/1000</f>
        <v>14.288025031101213</v>
      </c>
      <c r="AV25" s="317"/>
      <c r="AW25" s="336">
        <f t="shared" si="0"/>
        <v>22.677580206098597</v>
      </c>
    </row>
    <row r="26" spans="1:49" s="242" customFormat="1">
      <c r="A26" s="14" t="s">
        <v>44</v>
      </c>
      <c r="B26" s="14" t="s">
        <v>319</v>
      </c>
      <c r="C26" s="15">
        <f>(-26.93*RawPower!C26+13806)*12/1000</f>
        <v>42.493117856494905</v>
      </c>
      <c r="D26" s="15">
        <f>(-26.93*RawPower!D26+13806)*12/1000</f>
        <v>40.973236073153949</v>
      </c>
      <c r="E26" s="346">
        <f>(-26.709*RawPower!E26+13685)*12/1000</f>
        <v>24.880300396493361</v>
      </c>
      <c r="F26" s="347">
        <f>(-26.709*RawPower!F26+13685)*12/1000</f>
        <v>56.649195338587731</v>
      </c>
      <c r="G26" s="348">
        <f>(35.812*RawPower!G26-3678.9)*12/1000</f>
        <v>35.795788827938566</v>
      </c>
      <c r="H26" s="348">
        <f>(35.812*RawPower!H26-3678.9)*12/1000</f>
        <v>28.368156215058502</v>
      </c>
      <c r="I26" s="348">
        <f>(35.812*RawPower!I26-3678.9)*12/1000</f>
        <v>22.304641893731503</v>
      </c>
      <c r="J26" s="348">
        <f>(35.812*RawPower!J26-3678.9)*12/1000</f>
        <v>13.917276558094001</v>
      </c>
      <c r="K26" s="348">
        <f>(35.812*RawPower!K26-3678.9)*12/1000</f>
        <v>34.198769527753733</v>
      </c>
      <c r="L26" s="348">
        <f>(35.812*RawPower!L26-3678.9)*12/1000</f>
        <v>25.88408251073934</v>
      </c>
      <c r="M26" s="348">
        <f>(35.812*RawPower!M26-3678.9)*12/1000</f>
        <v>29.513408598959124</v>
      </c>
      <c r="N26" s="348">
        <f>(35.812*RawPower!N26-3678.9)*12/1000</f>
        <v>23.532391372786311</v>
      </c>
      <c r="O26" s="348">
        <f>(35.812*RawPower!O26-3678.9)*12/1000</f>
        <v>16.741083439542532</v>
      </c>
      <c r="P26" s="348">
        <f>(35.812*RawPower!P26-3678.9)*12/1000</f>
        <v>9.4786359687686907</v>
      </c>
      <c r="Q26" s="348">
        <f>(35.812*RawPower!Q26-3678.9)*12/1000</f>
        <v>27.193993740219288</v>
      </c>
      <c r="R26" s="348">
        <f>(35.812*RawPower!R26-3678.9)*12/1000</f>
        <v>20.848158253363422</v>
      </c>
      <c r="S26" s="348">
        <f>(35.812*RawPower!S26-3678.9)*12/1000</f>
        <v>17.739674441802972</v>
      </c>
      <c r="T26" s="348">
        <f>(35.812*RawPower!T26-3678.9)*12/1000</f>
        <v>8.8450664508405197</v>
      </c>
      <c r="U26" s="348">
        <f>(35.812*RawPower!U26-3678.9)*12/1000</f>
        <v>26.542340384395104</v>
      </c>
      <c r="V26" s="348">
        <f>(35.812*RawPower!V26-3678.9)*12/1000</f>
        <v>18.345782752172475</v>
      </c>
      <c r="W26" s="348">
        <f>(35.812*RawPower!W26-3678.9)*12/1000</f>
        <v>14.834326754855798</v>
      </c>
      <c r="X26" s="348">
        <f>(35.812*RawPower!X26-3678.9)*12/1000</f>
        <v>8.0611032825706488</v>
      </c>
      <c r="Y26" s="348">
        <f>(35.812*RawPower!Y26-3678.9)*12/1000</f>
        <v>25.39221277231907</v>
      </c>
      <c r="Z26" s="348">
        <f>(35.812*RawPower!Z26-3678.9)*12/1000</f>
        <v>17.022803463871345</v>
      </c>
      <c r="AA26" s="349">
        <f>(-26.93*RawPower!AA26+13806)*12/1000</f>
        <v>2.3325193078421727</v>
      </c>
      <c r="AB26" s="349">
        <f>(-26.93*RawPower!AB26+13806)*12/1000</f>
        <v>2.2273434613805949</v>
      </c>
      <c r="AC26" s="350">
        <f>(-26.709*RawPower!AC26+13685)*12/1000</f>
        <v>19.914687073689716</v>
      </c>
      <c r="AD26" s="350">
        <f>(-26.709*RawPower!AD26+13685)*12/1000</f>
        <v>13.133384995377114</v>
      </c>
      <c r="AE26" s="350">
        <f>(-26.709*RawPower!AE26+13685)*12/1000</f>
        <v>8.477134533358484</v>
      </c>
      <c r="AF26" s="351">
        <f>(-26.73*RawPower!AF26+13708)*12/1000</f>
        <v>4.5047392546289409</v>
      </c>
      <c r="AG26" s="351">
        <f>(-26.73*RawPower!AG26+13708)*12/1000</f>
        <v>4.0478100327257778</v>
      </c>
      <c r="AH26" s="351">
        <f>(-26.73*RawPower!AH26+13708)*12/1000</f>
        <v>3.9541529214551265</v>
      </c>
      <c r="AI26" s="352">
        <f>(-26.872*RawPower!AI26+13756)*12/1000</f>
        <v>25.116355854581279</v>
      </c>
      <c r="AJ26" s="352">
        <f>(-26.872*RawPower!AJ26+13756)*12/1000</f>
        <v>21.384015652625646</v>
      </c>
      <c r="AK26" s="352">
        <f>(-26.872*RawPower!AK26+13756)*12/1000</f>
        <v>16.786847742732878</v>
      </c>
      <c r="AL26" s="352">
        <f>(-26.872*RawPower!AL26+13756)*12/1000</f>
        <v>14.442311891812329</v>
      </c>
      <c r="AM26" s="352">
        <f>(-26.872*RawPower!AM26+13756)*12/1000</f>
        <v>9.6794899318706236</v>
      </c>
      <c r="AN26" s="352">
        <f>(-26.872*RawPower!AN26+13756)*12/1000</f>
        <v>21.385293990887149</v>
      </c>
      <c r="AO26" s="352">
        <f>(-26.872*RawPower!AO26+13756)*12/1000</f>
        <v>19.645686752783455</v>
      </c>
      <c r="AP26" s="352">
        <f>(-26.872*RawPower!AP26+13756)*12/1000</f>
        <v>13.45861699559466</v>
      </c>
      <c r="AQ26" s="352">
        <f>(-26.872*RawPower!AQ26+13756)*12/1000</f>
        <v>9.3891642616864921</v>
      </c>
      <c r="AR26" s="352">
        <f>(-26.872*RawPower!AR26+13756)*12/1000</f>
        <v>20.054360339130646</v>
      </c>
      <c r="AS26" s="352">
        <f>(-26.872*RawPower!AS26+13756)*12/1000</f>
        <v>18.946411062769535</v>
      </c>
      <c r="AT26" s="352">
        <f>(-26.872*RawPower!AT26+13756)*12/1000</f>
        <v>18.896888769170125</v>
      </c>
      <c r="AU26" s="352">
        <f>(-26.872*RawPower!AU26+13756)*12/1000</f>
        <v>17.9762965876523</v>
      </c>
      <c r="AV26" s="317"/>
      <c r="AW26" s="336">
        <f t="shared" si="0"/>
        <v>23.705573353852934</v>
      </c>
    </row>
    <row r="27" spans="1:49" s="242" customFormat="1">
      <c r="A27" s="14" t="s">
        <v>12</v>
      </c>
      <c r="B27" s="14" t="s">
        <v>319</v>
      </c>
      <c r="C27" s="15">
        <f>(-26.93*RawPower!C27+13806)*12/1000</f>
        <v>45.607492396902693</v>
      </c>
      <c r="D27" s="15">
        <f>(-26.93*RawPower!D27+13806)*12/1000</f>
        <v>39.763394793929372</v>
      </c>
      <c r="E27" s="346">
        <f>(-26.709*RawPower!E27+13685)*12/1000</f>
        <v>29.630965690363695</v>
      </c>
      <c r="F27" s="347">
        <f>(-26.709*RawPower!F27+13685)*12/1000</f>
        <v>46.80005191558017</v>
      </c>
      <c r="G27" s="348">
        <f>(35.812*RawPower!G27-3678.9)*12/1000</f>
        <v>30.963308753547768</v>
      </c>
      <c r="H27" s="348">
        <f>(35.812*RawPower!H27-3678.9)*12/1000</f>
        <v>19.882655803379873</v>
      </c>
      <c r="I27" s="348">
        <f>(35.812*RawPower!I27-3678.9)*12/1000</f>
        <v>14.491736142191314</v>
      </c>
      <c r="J27" s="348">
        <f>(35.812*RawPower!J27-3678.9)*12/1000</f>
        <v>8.7098603985159002</v>
      </c>
      <c r="K27" s="348">
        <f>(35.812*RawPower!K27-3678.9)*12/1000</f>
        <v>30.69196153604878</v>
      </c>
      <c r="L27" s="348">
        <f>(35.812*RawPower!L27-3678.9)*12/1000</f>
        <v>19.70659058488236</v>
      </c>
      <c r="M27" s="348">
        <f>(35.812*RawPower!M27-3678.9)*12/1000</f>
        <v>27.081746118487288</v>
      </c>
      <c r="N27" s="348">
        <f>(35.812*RawPower!N27-3678.9)*12/1000</f>
        <v>18.674814525076638</v>
      </c>
      <c r="O27" s="348">
        <f>(35.812*RawPower!O27-3678.9)*12/1000</f>
        <v>13.200605366291907</v>
      </c>
      <c r="P27" s="348">
        <f>(35.812*RawPower!P27-3678.9)*12/1000</f>
        <v>8.2134307213425153</v>
      </c>
      <c r="Q27" s="348">
        <f>(35.812*RawPower!Q27-3678.9)*12/1000</f>
        <v>26.702243189492933</v>
      </c>
      <c r="R27" s="348">
        <f>(35.812*RawPower!R27-3678.9)*12/1000</f>
        <v>20.032245481690094</v>
      </c>
      <c r="S27" s="348">
        <f>(35.812*RawPower!S27-3678.9)*12/1000</f>
        <v>16.925173539230368</v>
      </c>
      <c r="T27" s="348">
        <f>(35.812*RawPower!T27-3678.9)*12/1000</f>
        <v>8.1111692096157579</v>
      </c>
      <c r="U27" s="348">
        <f>(35.812*RawPower!U27-3678.9)*12/1000</f>
        <v>26.530060408269193</v>
      </c>
      <c r="V27" s="348">
        <f>(35.812*RawPower!V27-3678.9)*12/1000</f>
        <v>18.19924561089184</v>
      </c>
      <c r="W27" s="348">
        <f>(35.812*RawPower!W27-3678.9)*12/1000</f>
        <v>14.682981080885996</v>
      </c>
      <c r="X27" s="348">
        <f>(35.812*RawPower!X27-3678.9)*12/1000</f>
        <v>7.8216092541173436</v>
      </c>
      <c r="Y27" s="348">
        <f>(35.812*RawPower!Y27-3678.9)*12/1000</f>
        <v>26.402433515017453</v>
      </c>
      <c r="Z27" s="348">
        <f>(35.812*RawPower!Z27-3678.9)*12/1000</f>
        <v>17.956205707511515</v>
      </c>
      <c r="AA27" s="349">
        <f>(-26.93*RawPower!AA27+13806)*12/1000</f>
        <v>2.2302517415770127</v>
      </c>
      <c r="AB27" s="349">
        <f>(-26.93*RawPower!AB27+13806)*12/1000</f>
        <v>2.2457648179869283</v>
      </c>
      <c r="AC27" s="350">
        <f>(-26.709*RawPower!AC27+13685)*12/1000</f>
        <v>22.653510586173834</v>
      </c>
      <c r="AD27" s="350">
        <f>(-26.709*RawPower!AD27+13685)*12/1000</f>
        <v>16.215802569887483</v>
      </c>
      <c r="AE27" s="350">
        <f>(-26.709*RawPower!AE27+13685)*12/1000</f>
        <v>7.1681081151333927</v>
      </c>
      <c r="AF27" s="351">
        <f>(-26.73*RawPower!AF27+13708)*12/1000</f>
        <v>4.0689754744625972</v>
      </c>
      <c r="AG27" s="351">
        <f>(-26.73*RawPower!AG27+13708)*12/1000</f>
        <v>3.8826424722450463</v>
      </c>
      <c r="AH27" s="351">
        <f>(-26.73*RawPower!AH27+13708)*12/1000</f>
        <v>3.9171744032203204</v>
      </c>
      <c r="AI27" s="352">
        <f>(-26.872*RawPower!AI27+13756)*12/1000</f>
        <v>21.229497439480525</v>
      </c>
      <c r="AJ27" s="352">
        <f>(-26.872*RawPower!AJ27+13756)*12/1000</f>
        <v>19.557821980689855</v>
      </c>
      <c r="AK27" s="352">
        <f>(-26.872*RawPower!AK27+13756)*12/1000</f>
        <v>14.191234324057419</v>
      </c>
      <c r="AL27" s="352">
        <f>(-26.872*RawPower!AL27+13756)*12/1000</f>
        <v>12.378777888770317</v>
      </c>
      <c r="AM27" s="352">
        <f>(-26.872*RawPower!AM27+13756)*12/1000</f>
        <v>8.7763116192790989</v>
      </c>
      <c r="AN27" s="352">
        <f>(-26.872*RawPower!AN27+13756)*12/1000</f>
        <v>21.078419990476323</v>
      </c>
      <c r="AO27" s="352">
        <f>(-26.872*RawPower!AO27+13756)*12/1000</f>
        <v>19.548388982069234</v>
      </c>
      <c r="AP27" s="352">
        <f>(-26.872*RawPower!AP27+13756)*12/1000</f>
        <v>13.116486691030193</v>
      </c>
      <c r="AQ27" s="352">
        <f>(-26.872*RawPower!AQ27+13756)*12/1000</f>
        <v>9.0492139771429496</v>
      </c>
      <c r="AR27" s="352">
        <f>(-26.872*RawPower!AR27+13756)*12/1000</f>
        <v>20.065462888889016</v>
      </c>
      <c r="AS27" s="352">
        <f>(-26.872*RawPower!AS27+13756)*12/1000</f>
        <v>18.807620604137934</v>
      </c>
      <c r="AT27" s="352">
        <f>(-26.872*RawPower!AT27+13756)*12/1000</f>
        <v>20.077853866666803</v>
      </c>
      <c r="AU27" s="352">
        <f>(-26.872*RawPower!AU27+13756)*12/1000</f>
        <v>18.87610713931058</v>
      </c>
      <c r="AV27" s="317"/>
      <c r="AW27" s="336">
        <f t="shared" si="0"/>
        <v>24.674551817080982</v>
      </c>
    </row>
    <row r="28" spans="1:49" s="242" customFormat="1">
      <c r="A28" s="14" t="s">
        <v>14</v>
      </c>
      <c r="B28" s="14" t="s">
        <v>320</v>
      </c>
      <c r="C28" s="15">
        <f>(-26.93*RawPower!C28+13806)*12/1000</f>
        <v>44.385704392319703</v>
      </c>
      <c r="D28" s="15">
        <f>(-26.93*RawPower!D28+13806)*12/1000</f>
        <v>42.362383355545482</v>
      </c>
      <c r="E28" s="346">
        <f>(-26.709*RawPower!E28+13685)*12/1000</f>
        <v>25.189488432698504</v>
      </c>
      <c r="F28" s="347">
        <f>(-26.709*RawPower!F28+13685)*12/1000</f>
        <v>52.245620534950802</v>
      </c>
      <c r="G28" s="348">
        <f>(35.812*RawPower!G28-3678.9)*12/1000</f>
        <v>32.03482324890296</v>
      </c>
      <c r="H28" s="348">
        <f>(35.812*RawPower!H28-3678.9)*12/1000</f>
        <v>23.780708336002949</v>
      </c>
      <c r="I28" s="348">
        <f>(35.812*RawPower!I28-3678.9)*12/1000</f>
        <v>19.744439699336596</v>
      </c>
      <c r="J28" s="348">
        <f>(35.812*RawPower!J28-3678.9)*12/1000</f>
        <v>12.341051898275715</v>
      </c>
      <c r="K28" s="348">
        <f>(35.812*RawPower!K28-3678.9)*12/1000</f>
        <v>31.088758576175692</v>
      </c>
      <c r="L28" s="348">
        <f>(35.812*RawPower!L28-3678.9)*12/1000</f>
        <v>20.836265014654863</v>
      </c>
      <c r="M28" s="348">
        <f>(35.812*RawPower!M28-3678.9)*12/1000</f>
        <v>31.918596210621129</v>
      </c>
      <c r="N28" s="348">
        <f>(35.812*RawPower!N28-3678.9)*12/1000</f>
        <v>27.109041254056915</v>
      </c>
      <c r="O28" s="348">
        <f>(35.812*RawPower!O28-3678.9)*12/1000</f>
        <v>19.308533301871815</v>
      </c>
      <c r="P28" s="348">
        <f>(35.812*RawPower!P28-3678.9)*12/1000</f>
        <v>10.317329596464848</v>
      </c>
      <c r="Q28" s="348">
        <f>(35.812*RawPower!Q28-3678.9)*12/1000</f>
        <v>28.19110294483367</v>
      </c>
      <c r="R28" s="348">
        <f>(35.812*RawPower!R28-3678.9)*12/1000</f>
        <v>22.336194349456747</v>
      </c>
      <c r="S28" s="348">
        <f>(35.812*RawPower!S28-3678.9)*12/1000</f>
        <v>18.250108297839155</v>
      </c>
      <c r="T28" s="348">
        <f>(35.812*RawPower!T28-3678.9)*12/1000</f>
        <v>8.6527031807109687</v>
      </c>
      <c r="U28" s="348">
        <f>(35.812*RawPower!U28-3678.9)*12/1000</f>
        <v>25.582524640743692</v>
      </c>
      <c r="V28" s="348">
        <f>(35.812*RawPower!V28-3678.9)*12/1000</f>
        <v>17.101573484061753</v>
      </c>
      <c r="W28" s="348">
        <f>(35.812*RawPower!W28-3678.9)*12/1000</f>
        <v>13.861843272537351</v>
      </c>
      <c r="X28" s="348">
        <f>(35.812*RawPower!X28-3678.9)*12/1000</f>
        <v>7.6099082722892692</v>
      </c>
      <c r="Y28" s="348">
        <f>(35.812*RawPower!Y28-3678.9)*12/1000</f>
        <v>24.626634406056677</v>
      </c>
      <c r="Z28" s="348">
        <f>(35.812*RawPower!Z28-3678.9)*12/1000</f>
        <v>16.233934503363265</v>
      </c>
      <c r="AA28" s="349">
        <f>(-26.93*RawPower!AA28+13806)*12/1000</f>
        <v>2.2747534603526001</v>
      </c>
      <c r="AB28" s="349">
        <f>(-26.93*RawPower!AB28+13806)*12/1000</f>
        <v>2.1879402626884477</v>
      </c>
      <c r="AC28" s="350">
        <f>(-26.709*RawPower!AC28+13685)*12/1000</f>
        <v>19.276318448481245</v>
      </c>
      <c r="AD28" s="350">
        <f>(-26.709*RawPower!AD28+13685)*12/1000</f>
        <v>13.650197900885454</v>
      </c>
      <c r="AE28" s="350">
        <f>(-26.709*RawPower!AE28+13685)*12/1000</f>
        <v>8.2078612666284307</v>
      </c>
      <c r="AF28" s="351">
        <f>(-26.73*RawPower!AF28+13708)*12/1000</f>
        <v>4.4994296711769053</v>
      </c>
      <c r="AG28" s="351">
        <f>(-26.73*RawPower!AG28+13708)*12/1000</f>
        <v>3.9628322995683773</v>
      </c>
      <c r="AH28" s="351">
        <f>(-26.73*RawPower!AH28+13708)*12/1000</f>
        <v>3.881323894952744</v>
      </c>
      <c r="AI28" s="352">
        <f>(-26.872*RawPower!AI28+13756)*12/1000</f>
        <v>26.91012655787706</v>
      </c>
      <c r="AJ28" s="352">
        <f>(-26.872*RawPower!AJ28+13756)*12/1000</f>
        <v>22.639594746218485</v>
      </c>
      <c r="AK28" s="352">
        <f>(-26.872*RawPower!AK28+13756)*12/1000</f>
        <v>17.873764662203087</v>
      </c>
      <c r="AL28" s="352">
        <f>(-26.872*RawPower!AL28+13756)*12/1000</f>
        <v>15.195051290406424</v>
      </c>
      <c r="AM28" s="352">
        <f>(-26.872*RawPower!AM28+13756)*12/1000</f>
        <v>10.091149346767487</v>
      </c>
      <c r="AN28" s="352">
        <f>(-26.872*RawPower!AN28+13756)*12/1000</f>
        <v>23.857527534160631</v>
      </c>
      <c r="AO28" s="352">
        <f>(-26.872*RawPower!AO28+13756)*12/1000</f>
        <v>21.864333366658009</v>
      </c>
      <c r="AP28" s="352">
        <f>(-26.872*RawPower!AP28+13756)*12/1000</f>
        <v>13.56863621116816</v>
      </c>
      <c r="AQ28" s="352">
        <f>(-26.872*RawPower!AQ28+13756)*12/1000</f>
        <v>9.258166710955571</v>
      </c>
      <c r="AR28" s="352">
        <f>(-26.872*RawPower!AR28+13756)*12/1000</f>
        <v>19.609342529849972</v>
      </c>
      <c r="AS28" s="352">
        <f>(-26.872*RawPower!AS28+13756)*12/1000</f>
        <v>18.515405480366063</v>
      </c>
      <c r="AT28" s="352">
        <f>(-26.872*RawPower!AT28+13756)*12/1000</f>
        <v>18.273161632569639</v>
      </c>
      <c r="AU28" s="352">
        <f>(-26.872*RawPower!AU28+13756)*12/1000</f>
        <v>17.506202149412012</v>
      </c>
      <c r="AV28" s="317"/>
      <c r="AW28" s="336">
        <f t="shared" si="0"/>
        <v>24.690018210811964</v>
      </c>
    </row>
    <row r="29" spans="1:49" s="242" customFormat="1">
      <c r="A29" s="14" t="s">
        <v>15</v>
      </c>
      <c r="B29" s="14" t="s">
        <v>321</v>
      </c>
      <c r="C29" s="15">
        <v>43.254262840000003</v>
      </c>
      <c r="D29" s="15">
        <v>42.833331260000001</v>
      </c>
      <c r="E29" s="346">
        <v>23.558018969999999</v>
      </c>
      <c r="F29" s="347">
        <v>47.05970636</v>
      </c>
      <c r="G29" s="348">
        <v>28.995974220000001</v>
      </c>
      <c r="H29" s="348">
        <v>20.176566699999999</v>
      </c>
      <c r="I29" s="348">
        <v>13.867635630000001</v>
      </c>
      <c r="J29" s="348">
        <v>8.4479281539999995</v>
      </c>
      <c r="K29" s="348">
        <v>28.172014749999999</v>
      </c>
      <c r="L29" s="348">
        <v>19.372420640000001</v>
      </c>
      <c r="M29" s="348">
        <v>27.102580880000001</v>
      </c>
      <c r="N29" s="348">
        <v>19.510862329999998</v>
      </c>
      <c r="O29" s="348">
        <v>13.58096656</v>
      </c>
      <c r="P29" s="348">
        <v>8.2437383900000007</v>
      </c>
      <c r="Q29" s="348">
        <v>26.467714409999999</v>
      </c>
      <c r="R29" s="348">
        <v>20.068082740000001</v>
      </c>
      <c r="S29" s="348">
        <v>17.278278660000002</v>
      </c>
      <c r="T29" s="348">
        <v>8.3308872980000004</v>
      </c>
      <c r="U29" s="348">
        <v>26.392596000000001</v>
      </c>
      <c r="V29" s="348">
        <v>18.140194220000001</v>
      </c>
      <c r="W29" s="348">
        <v>14.74477697</v>
      </c>
      <c r="X29" s="348">
        <v>7.9005921529999998</v>
      </c>
      <c r="Y29" s="348">
        <v>26.299246119999999</v>
      </c>
      <c r="Z29" s="348">
        <v>18.15000281</v>
      </c>
      <c r="AA29" s="349">
        <v>2.3368615309999998</v>
      </c>
      <c r="AB29" s="349">
        <v>2.2485972969999999</v>
      </c>
      <c r="AC29" s="350">
        <v>18.492717729999999</v>
      </c>
      <c r="AD29" s="350">
        <v>12.80447242</v>
      </c>
      <c r="AE29" s="350">
        <v>7.2304396500000001</v>
      </c>
      <c r="AF29" s="351">
        <v>3.6986314939999998</v>
      </c>
      <c r="AG29" s="351">
        <v>3.9130301730000001</v>
      </c>
      <c r="AH29" s="351">
        <v>3.8093971020000001</v>
      </c>
      <c r="AI29" s="352">
        <v>20.782000239999999</v>
      </c>
      <c r="AJ29" s="352">
        <v>19.06137386</v>
      </c>
      <c r="AK29" s="352">
        <v>14.38146195</v>
      </c>
      <c r="AL29" s="352">
        <v>12.48519555</v>
      </c>
      <c r="AM29" s="352">
        <v>9.1076162289999996</v>
      </c>
      <c r="AN29" s="352">
        <v>20.648233390000001</v>
      </c>
      <c r="AO29" s="352">
        <v>19.140275259999999</v>
      </c>
      <c r="AP29" s="352">
        <v>13.15266343</v>
      </c>
      <c r="AQ29" s="352">
        <v>9.1312945889999995</v>
      </c>
      <c r="AR29" s="352">
        <v>19.886414869999999</v>
      </c>
      <c r="AS29" s="352">
        <v>18.584080409999999</v>
      </c>
      <c r="AT29" s="352">
        <v>19.742321100000002</v>
      </c>
      <c r="AU29" s="352">
        <v>18.60747679</v>
      </c>
      <c r="AV29" s="317"/>
      <c r="AW29" s="336">
        <f t="shared" si="0"/>
        <v>22.482785895249997</v>
      </c>
    </row>
    <row r="30" spans="1:49" s="242" customFormat="1">
      <c r="A30" s="14" t="s">
        <v>93</v>
      </c>
      <c r="B30" s="14" t="s">
        <v>322</v>
      </c>
      <c r="C30" s="15">
        <v>41.712426960000002</v>
      </c>
      <c r="D30" s="15">
        <v>41.455063529999997</v>
      </c>
      <c r="E30" s="346">
        <v>23.533023579999998</v>
      </c>
      <c r="F30" s="347">
        <v>47.641347060000001</v>
      </c>
      <c r="G30" s="348">
        <v>28.679867860000002</v>
      </c>
      <c r="H30" s="348">
        <v>18.803758689999999</v>
      </c>
      <c r="I30" s="348">
        <v>12.53374898</v>
      </c>
      <c r="J30" s="348">
        <v>7.8937880900000001</v>
      </c>
      <c r="K30" s="348">
        <v>28.268045699999998</v>
      </c>
      <c r="L30" s="348">
        <v>18.317611240000002</v>
      </c>
      <c r="M30" s="348">
        <v>27.96993093</v>
      </c>
      <c r="N30" s="348">
        <v>18.170950609999998</v>
      </c>
      <c r="O30" s="348">
        <v>12.50512775</v>
      </c>
      <c r="P30" s="348">
        <v>7.758071513</v>
      </c>
      <c r="Q30" s="348">
        <v>25.148740459999999</v>
      </c>
      <c r="R30" s="348">
        <v>18.715294109999999</v>
      </c>
      <c r="S30" s="348">
        <v>16.017341980000001</v>
      </c>
      <c r="T30" s="348">
        <v>7.8403201530000004</v>
      </c>
      <c r="U30" s="348">
        <v>25.006618110000002</v>
      </c>
      <c r="V30" s="348">
        <v>16.802579869999999</v>
      </c>
      <c r="W30" s="348">
        <v>13.65594256</v>
      </c>
      <c r="X30" s="348">
        <v>7.444449573</v>
      </c>
      <c r="Y30" s="348">
        <v>24.863278780000002</v>
      </c>
      <c r="Z30" s="348">
        <v>16.755824789999998</v>
      </c>
      <c r="AA30" s="349">
        <v>2.1927137430000001</v>
      </c>
      <c r="AB30" s="349">
        <v>2.101558517</v>
      </c>
      <c r="AC30" s="350">
        <v>18.592587600000002</v>
      </c>
      <c r="AD30" s="350">
        <v>12.82332482</v>
      </c>
      <c r="AE30" s="350">
        <v>7.2326649820000002</v>
      </c>
      <c r="AF30" s="351">
        <v>3.6100173880000002</v>
      </c>
      <c r="AG30" s="351">
        <v>3.8363065440000002</v>
      </c>
      <c r="AH30" s="351">
        <v>3.741703438</v>
      </c>
      <c r="AI30" s="352">
        <v>19.71899019</v>
      </c>
      <c r="AJ30" s="352">
        <v>18.149870029999999</v>
      </c>
      <c r="AK30" s="352">
        <v>13.74868538</v>
      </c>
      <c r="AL30" s="352">
        <v>12.0024581</v>
      </c>
      <c r="AM30" s="352">
        <v>8.8947241800000008</v>
      </c>
      <c r="AN30" s="352">
        <v>19.59343466</v>
      </c>
      <c r="AO30" s="352">
        <v>18.185630759999999</v>
      </c>
      <c r="AP30" s="352">
        <v>12.58270048</v>
      </c>
      <c r="AQ30" s="352">
        <v>8.9245720669999997</v>
      </c>
      <c r="AR30" s="352">
        <v>18.767729360000001</v>
      </c>
      <c r="AS30" s="352">
        <v>17.562053930000001</v>
      </c>
      <c r="AT30" s="352">
        <v>18.435087339999999</v>
      </c>
      <c r="AU30" s="352">
        <v>17.613776619999999</v>
      </c>
      <c r="AV30" s="317"/>
      <c r="AW30" s="336">
        <f t="shared" si="0"/>
        <v>21.789288618249998</v>
      </c>
    </row>
    <row r="31" spans="1:49" s="242" customFormat="1">
      <c r="A31" s="14" t="s">
        <v>94</v>
      </c>
      <c r="B31" s="14" t="s">
        <v>323</v>
      </c>
      <c r="C31" s="15">
        <v>39.413116979999998</v>
      </c>
      <c r="D31" s="15">
        <v>39.151420039999998</v>
      </c>
      <c r="E31" s="346">
        <v>23.657438330000002</v>
      </c>
      <c r="F31" s="347">
        <v>49.837547370000003</v>
      </c>
      <c r="G31" s="348">
        <v>26.069595530000001</v>
      </c>
      <c r="H31" s="348">
        <v>16.858149139999998</v>
      </c>
      <c r="I31" s="348">
        <v>12.08706523</v>
      </c>
      <c r="J31" s="348">
        <v>7.6311812410000002</v>
      </c>
      <c r="K31" s="348">
        <v>25.188772310000001</v>
      </c>
      <c r="L31" s="348">
        <v>16.964422500000001</v>
      </c>
      <c r="M31" s="348">
        <v>23.608728750000001</v>
      </c>
      <c r="N31" s="348">
        <v>16.46518987</v>
      </c>
      <c r="O31" s="348">
        <v>11.56834229</v>
      </c>
      <c r="P31" s="348">
        <v>7.3916131380000003</v>
      </c>
      <c r="Q31" s="348">
        <v>23.295004599999999</v>
      </c>
      <c r="R31" s="348">
        <v>17.469186879999999</v>
      </c>
      <c r="S31" s="348">
        <v>14.447624360000001</v>
      </c>
      <c r="T31" s="348">
        <v>7.4337388669999998</v>
      </c>
      <c r="U31" s="348">
        <v>23.169078420000002</v>
      </c>
      <c r="V31" s="348">
        <v>15.281944060000001</v>
      </c>
      <c r="W31" s="348">
        <v>12.57113721</v>
      </c>
      <c r="X31" s="348">
        <v>7.1117577460000003</v>
      </c>
      <c r="Y31" s="348">
        <v>23.094476449999998</v>
      </c>
      <c r="Z31" s="348">
        <v>15.24541075</v>
      </c>
      <c r="AA31" s="349">
        <v>2.2859204790000001</v>
      </c>
      <c r="AB31" s="349">
        <v>2.1967876350000002</v>
      </c>
      <c r="AC31" s="350">
        <v>18.427874679999999</v>
      </c>
      <c r="AD31" s="350">
        <v>12.94067461</v>
      </c>
      <c r="AE31" s="350">
        <v>7.4217422940000004</v>
      </c>
      <c r="AF31" s="351">
        <v>3.6877667669999998</v>
      </c>
      <c r="AG31" s="351">
        <v>3.9282011689999998</v>
      </c>
      <c r="AH31" s="351">
        <v>3.8388146619999999</v>
      </c>
      <c r="AI31" s="352">
        <v>18.205229809999999</v>
      </c>
      <c r="AJ31" s="352">
        <v>16.909446290000002</v>
      </c>
      <c r="AK31" s="352">
        <v>13.14486147</v>
      </c>
      <c r="AL31" s="352">
        <v>11.61583716</v>
      </c>
      <c r="AM31" s="352">
        <v>8.8394120249999997</v>
      </c>
      <c r="AN31" s="352">
        <v>18.024771640000001</v>
      </c>
      <c r="AO31" s="352">
        <v>16.9029563</v>
      </c>
      <c r="AP31" s="352">
        <v>12.12081281</v>
      </c>
      <c r="AQ31" s="352">
        <v>8.866387842</v>
      </c>
      <c r="AR31" s="352">
        <v>17.18698358</v>
      </c>
      <c r="AS31" s="352">
        <v>16.25672196</v>
      </c>
      <c r="AT31" s="352">
        <v>17.021847690000001</v>
      </c>
      <c r="AU31" s="352">
        <v>16.31288013</v>
      </c>
      <c r="AV31" s="317"/>
      <c r="AW31" s="336">
        <f t="shared" si="0"/>
        <v>20.890426399749998</v>
      </c>
    </row>
    <row r="32" spans="1:49" s="242" customFormat="1">
      <c r="A32" s="14" t="s">
        <v>95</v>
      </c>
      <c r="B32" s="14" t="s">
        <v>324</v>
      </c>
      <c r="C32" s="15">
        <v>41.783059530000003</v>
      </c>
      <c r="D32" s="15">
        <v>41.672048369999999</v>
      </c>
      <c r="E32" s="346">
        <v>24.643698449999999</v>
      </c>
      <c r="F32" s="347">
        <v>54.35244891</v>
      </c>
      <c r="G32" s="348">
        <v>24.396019849999998</v>
      </c>
      <c r="H32" s="348">
        <v>16.533022389999999</v>
      </c>
      <c r="I32" s="348">
        <v>11.79559652</v>
      </c>
      <c r="J32" s="348">
        <v>7.3357311220000003</v>
      </c>
      <c r="K32" s="348">
        <v>27.174605759999999</v>
      </c>
      <c r="L32" s="348">
        <v>16.154399340000001</v>
      </c>
      <c r="M32" s="348">
        <v>22.253345020000001</v>
      </c>
      <c r="N32" s="348">
        <v>16.529435029999998</v>
      </c>
      <c r="O32" s="348">
        <v>11.628018989999999</v>
      </c>
      <c r="P32" s="348">
        <v>6.9369716490000002</v>
      </c>
      <c r="Q32" s="348">
        <v>22.275762360000002</v>
      </c>
      <c r="R32" s="348">
        <v>16.605115479999998</v>
      </c>
      <c r="S32" s="348">
        <v>14.349939940000001</v>
      </c>
      <c r="T32" s="348">
        <v>7.0624619600000003</v>
      </c>
      <c r="U32" s="348">
        <v>21.99879653</v>
      </c>
      <c r="V32" s="348">
        <v>14.17941349</v>
      </c>
      <c r="W32" s="348">
        <v>11.655011910000001</v>
      </c>
      <c r="X32" s="348">
        <v>6.7075921300000001</v>
      </c>
      <c r="Y32" s="348">
        <v>21.940013889999999</v>
      </c>
      <c r="Z32" s="348">
        <v>14.17728803</v>
      </c>
      <c r="AA32" s="349">
        <v>1.97519168</v>
      </c>
      <c r="AB32" s="349">
        <v>1.897195277</v>
      </c>
      <c r="AC32" s="350">
        <v>19.125389200000001</v>
      </c>
      <c r="AD32" s="350">
        <v>13.68905981</v>
      </c>
      <c r="AE32" s="350">
        <v>7.9675047499999998</v>
      </c>
      <c r="AF32" s="351">
        <v>3.4400295609999998</v>
      </c>
      <c r="AG32" s="351">
        <v>3.6838604849999999</v>
      </c>
      <c r="AH32" s="351">
        <v>3.5883547490000001</v>
      </c>
      <c r="AI32" s="352">
        <v>17.19260834</v>
      </c>
      <c r="AJ32" s="352">
        <v>15.99654037</v>
      </c>
      <c r="AK32" s="352">
        <v>12.64559869</v>
      </c>
      <c r="AL32" s="352">
        <v>11.28184218</v>
      </c>
      <c r="AM32" s="352">
        <v>8.7192769079999994</v>
      </c>
      <c r="AN32" s="352">
        <v>16.99009105</v>
      </c>
      <c r="AO32" s="352">
        <v>16.018599080000001</v>
      </c>
      <c r="AP32" s="352">
        <v>11.71761944</v>
      </c>
      <c r="AQ32" s="352">
        <v>8.7554789460000002</v>
      </c>
      <c r="AR32" s="352">
        <v>16.0705594</v>
      </c>
      <c r="AS32" s="352">
        <v>15.33066631</v>
      </c>
      <c r="AT32" s="352">
        <v>15.94819633</v>
      </c>
      <c r="AU32" s="352">
        <v>15.3239518</v>
      </c>
      <c r="AV32" s="317"/>
      <c r="AW32" s="336">
        <f t="shared" si="0"/>
        <v>21.398639500000002</v>
      </c>
    </row>
    <row r="33" spans="1:49" s="242" customFormat="1">
      <c r="A33" s="14" t="s">
        <v>226</v>
      </c>
      <c r="B33" s="14" t="s">
        <v>325</v>
      </c>
      <c r="C33" s="15">
        <v>39.595429510000002</v>
      </c>
      <c r="D33" s="15">
        <v>39.339124310000003</v>
      </c>
      <c r="E33" s="346">
        <v>22.702055120000001</v>
      </c>
      <c r="F33" s="347">
        <v>46.056357120000001</v>
      </c>
      <c r="G33" s="348">
        <v>27.589849059999999</v>
      </c>
      <c r="H33" s="348">
        <v>18.344606729999999</v>
      </c>
      <c r="I33" s="348">
        <v>12.996949409999999</v>
      </c>
      <c r="J33" s="348">
        <v>7.8839047610000001</v>
      </c>
      <c r="K33" s="348">
        <v>28.808511630000002</v>
      </c>
      <c r="L33" s="348">
        <v>18.45627065</v>
      </c>
      <c r="M33" s="348">
        <v>25.778207869999999</v>
      </c>
      <c r="N33" s="348">
        <v>17.506068970000001</v>
      </c>
      <c r="O33" s="348">
        <v>12.43934159</v>
      </c>
      <c r="P33" s="348">
        <v>7.7620514189999996</v>
      </c>
      <c r="Q33" s="348">
        <v>25.126637909999999</v>
      </c>
      <c r="R33" s="348">
        <v>18.575436270000001</v>
      </c>
      <c r="S33" s="348">
        <v>15.92612396</v>
      </c>
      <c r="T33" s="348">
        <v>7.7753230489999998</v>
      </c>
      <c r="U33" s="348">
        <v>24.92959596</v>
      </c>
      <c r="V33" s="348">
        <v>16.741558470000001</v>
      </c>
      <c r="W33" s="348">
        <v>13.627785340000001</v>
      </c>
      <c r="X33" s="348">
        <v>7.4079382110000003</v>
      </c>
      <c r="Y33" s="348">
        <v>24.87956385</v>
      </c>
      <c r="Z33" s="348">
        <v>16.73940163</v>
      </c>
      <c r="AA33" s="349">
        <v>2.2871291399999998</v>
      </c>
      <c r="AB33" s="349">
        <v>2.2024798539999999</v>
      </c>
      <c r="AC33" s="350">
        <v>17.839976750000002</v>
      </c>
      <c r="AD33" s="350">
        <v>12.32390195</v>
      </c>
      <c r="AE33" s="350">
        <v>6.9603540290000003</v>
      </c>
      <c r="AF33" s="351">
        <v>3.6401540020000001</v>
      </c>
      <c r="AG33" s="351">
        <v>3.8628755309999998</v>
      </c>
      <c r="AH33" s="351">
        <v>3.783584066</v>
      </c>
      <c r="AI33" s="352">
        <v>20.032562070000001</v>
      </c>
      <c r="AJ33" s="352">
        <v>18.42094878</v>
      </c>
      <c r="AK33" s="352">
        <v>13.92383442</v>
      </c>
      <c r="AL33" s="352">
        <v>12.12950534</v>
      </c>
      <c r="AM33" s="352">
        <v>8.9397700899999997</v>
      </c>
      <c r="AN33" s="352">
        <v>19.93940117</v>
      </c>
      <c r="AO33" s="352">
        <v>18.4645057</v>
      </c>
      <c r="AP33" s="352">
        <v>12.73271415</v>
      </c>
      <c r="AQ33" s="352">
        <v>8.9756466990000003</v>
      </c>
      <c r="AR33" s="352">
        <v>19.100696630000002</v>
      </c>
      <c r="AS33" s="352">
        <v>17.88435123</v>
      </c>
      <c r="AT33" s="352">
        <v>18.97492755</v>
      </c>
      <c r="AU33" s="352">
        <v>17.917157490000001</v>
      </c>
      <c r="AV33" s="317"/>
      <c r="AW33" s="336">
        <f t="shared" si="0"/>
        <v>21.15429396</v>
      </c>
    </row>
    <row r="34" spans="1:49" s="242" customFormat="1">
      <c r="A34" s="14" t="s">
        <v>227</v>
      </c>
      <c r="B34" s="14" t="s">
        <v>326</v>
      </c>
      <c r="C34" s="15">
        <v>47.929608080000001</v>
      </c>
      <c r="D34" s="15">
        <v>47.563355739999999</v>
      </c>
      <c r="E34" s="346">
        <v>23.859530490000001</v>
      </c>
      <c r="F34" s="347">
        <v>46.981538</v>
      </c>
      <c r="G34" s="348">
        <v>28.587378319999999</v>
      </c>
      <c r="H34" s="348">
        <v>19.971856620000001</v>
      </c>
      <c r="I34" s="348">
        <v>13.894180260000001</v>
      </c>
      <c r="J34" s="348">
        <v>8.0936622669999991</v>
      </c>
      <c r="K34" s="348">
        <v>29.310241789999999</v>
      </c>
      <c r="L34" s="348">
        <v>19.31261104</v>
      </c>
      <c r="M34" s="348">
        <v>30.23161786</v>
      </c>
      <c r="N34" s="348">
        <v>18.66868543</v>
      </c>
      <c r="O34" s="348">
        <v>12.52215601</v>
      </c>
      <c r="P34" s="348">
        <v>7.8421547499999997</v>
      </c>
      <c r="Q34" s="348">
        <v>25.506073109999999</v>
      </c>
      <c r="R34" s="348">
        <v>19.31453905</v>
      </c>
      <c r="S34" s="348">
        <v>16.137458819999999</v>
      </c>
      <c r="T34" s="348">
        <v>7.9750819599999998</v>
      </c>
      <c r="U34" s="348">
        <v>25.341513920000001</v>
      </c>
      <c r="V34" s="348">
        <v>17.292585620000001</v>
      </c>
      <c r="W34" s="348">
        <v>14.051475849999999</v>
      </c>
      <c r="X34" s="348">
        <v>7.616663483</v>
      </c>
      <c r="Y34" s="348">
        <v>25.289783190000001</v>
      </c>
      <c r="Z34" s="348">
        <v>17.243090720000001</v>
      </c>
      <c r="AA34" s="349">
        <v>2.481504208</v>
      </c>
      <c r="AB34" s="349">
        <v>2.3673223559999998</v>
      </c>
      <c r="AC34" s="350">
        <v>19.077036759999999</v>
      </c>
      <c r="AD34" s="350">
        <v>13.192989109999999</v>
      </c>
      <c r="AE34" s="350">
        <v>7.3102672249999996</v>
      </c>
      <c r="AF34" s="351">
        <v>3.831418293</v>
      </c>
      <c r="AG34" s="351">
        <v>4.0545056490000002</v>
      </c>
      <c r="AH34" s="351">
        <v>3.9714796899999998</v>
      </c>
      <c r="AI34" s="352">
        <v>20.60572415</v>
      </c>
      <c r="AJ34" s="352">
        <v>18.90354687</v>
      </c>
      <c r="AK34" s="352">
        <v>14.23009659</v>
      </c>
      <c r="AL34" s="352">
        <v>12.356589019999999</v>
      </c>
      <c r="AM34" s="352">
        <v>9.0381227979999998</v>
      </c>
      <c r="AN34" s="352">
        <v>20.52993932</v>
      </c>
      <c r="AO34" s="352">
        <v>18.976336450000002</v>
      </c>
      <c r="AP34" s="352">
        <v>12.99487738</v>
      </c>
      <c r="AQ34" s="352">
        <v>9.0708606960000004</v>
      </c>
      <c r="AR34" s="352">
        <v>19.73785642</v>
      </c>
      <c r="AS34" s="352">
        <v>18.43844468</v>
      </c>
      <c r="AT34" s="352">
        <v>19.602559110000001</v>
      </c>
      <c r="AU34" s="352">
        <v>18.484137390000001</v>
      </c>
      <c r="AV34" s="317"/>
      <c r="AW34" s="336">
        <f t="shared" si="0"/>
        <v>23.719091731999999</v>
      </c>
    </row>
    <row r="35" spans="1:49" s="242" customFormat="1">
      <c r="A35" s="14" t="s">
        <v>228</v>
      </c>
      <c r="B35" s="14" t="s">
        <v>274</v>
      </c>
      <c r="C35" s="15">
        <v>41.009239819999998</v>
      </c>
      <c r="D35" s="15">
        <v>40.700318719999999</v>
      </c>
      <c r="E35" s="346">
        <v>22.50744246</v>
      </c>
      <c r="F35" s="347">
        <v>46.68804342</v>
      </c>
      <c r="G35" s="348">
        <v>28.44928874</v>
      </c>
      <c r="H35" s="348">
        <v>17.963946929999999</v>
      </c>
      <c r="I35" s="348">
        <v>13.901254399999999</v>
      </c>
      <c r="J35" s="348">
        <v>8.0965955590000007</v>
      </c>
      <c r="K35" s="348">
        <v>29.929758140000001</v>
      </c>
      <c r="L35" s="348">
        <v>18.963891790000002</v>
      </c>
      <c r="M35" s="348">
        <v>25.921769059999999</v>
      </c>
      <c r="N35" s="348">
        <v>19.34829512</v>
      </c>
      <c r="O35" s="348">
        <v>13.30464688</v>
      </c>
      <c r="P35" s="348">
        <v>7.9478455569999999</v>
      </c>
      <c r="Q35" s="348">
        <v>25.693397919999999</v>
      </c>
      <c r="R35" s="348">
        <v>19.446979859999999</v>
      </c>
      <c r="S35" s="348">
        <v>16.47824894</v>
      </c>
      <c r="T35" s="348">
        <v>7.998468935</v>
      </c>
      <c r="U35" s="348">
        <v>25.464594779999999</v>
      </c>
      <c r="V35" s="348">
        <v>17.241695459999999</v>
      </c>
      <c r="W35" s="348">
        <v>13.94578037</v>
      </c>
      <c r="X35" s="348">
        <v>7.5958694879999999</v>
      </c>
      <c r="Y35" s="348">
        <v>25.396522359999999</v>
      </c>
      <c r="Z35" s="348">
        <v>17.226736110000001</v>
      </c>
      <c r="AA35" s="349">
        <v>2.2849708180000001</v>
      </c>
      <c r="AB35" s="349">
        <v>2.2019067670000001</v>
      </c>
      <c r="AC35" s="350">
        <v>17.993182010000002</v>
      </c>
      <c r="AD35" s="350">
        <v>12.27791203</v>
      </c>
      <c r="AE35" s="350">
        <v>6.9335904700000004</v>
      </c>
      <c r="AF35" s="351">
        <v>3.6289642049999999</v>
      </c>
      <c r="AG35" s="351">
        <v>3.860915082</v>
      </c>
      <c r="AH35" s="351">
        <v>3.7696839369999999</v>
      </c>
      <c r="AI35" s="352">
        <v>20.339878420000002</v>
      </c>
      <c r="AJ35" s="352">
        <v>18.705228510000001</v>
      </c>
      <c r="AK35" s="352">
        <v>14.122845740000001</v>
      </c>
      <c r="AL35" s="352">
        <v>12.296126620000001</v>
      </c>
      <c r="AM35" s="352">
        <v>9.0309382930000002</v>
      </c>
      <c r="AN35" s="352">
        <v>20.23701136</v>
      </c>
      <c r="AO35" s="352">
        <v>18.76776838</v>
      </c>
      <c r="AP35" s="352">
        <v>12.92761907</v>
      </c>
      <c r="AQ35" s="352">
        <v>9.058877743</v>
      </c>
      <c r="AR35" s="352">
        <v>19.41967099</v>
      </c>
      <c r="AS35" s="352">
        <v>18.191328890000001</v>
      </c>
      <c r="AT35" s="352">
        <v>19.27612529</v>
      </c>
      <c r="AU35" s="352">
        <v>18.211870579999999</v>
      </c>
      <c r="AV35" s="317"/>
      <c r="AW35" s="336">
        <f t="shared" si="0"/>
        <v>21.535382879499998</v>
      </c>
    </row>
    <row r="36" spans="1:49" s="242" customFormat="1">
      <c r="A36" s="14" t="s">
        <v>4</v>
      </c>
      <c r="B36" s="14" t="s">
        <v>275</v>
      </c>
      <c r="C36" s="15">
        <v>45.479859060000003</v>
      </c>
      <c r="D36" s="15">
        <v>45.352403510000002</v>
      </c>
      <c r="E36" s="346">
        <v>25.998386369999999</v>
      </c>
      <c r="F36" s="347">
        <v>55.176906170000002</v>
      </c>
      <c r="G36" s="348">
        <v>25.684906909999999</v>
      </c>
      <c r="H36" s="348">
        <v>18.065221919999999</v>
      </c>
      <c r="I36" s="348">
        <v>13.57247999</v>
      </c>
      <c r="J36" s="348">
        <v>8.0307800609999997</v>
      </c>
      <c r="K36" s="348">
        <v>29.984903209999999</v>
      </c>
      <c r="L36" s="348">
        <v>17.893146380000001</v>
      </c>
      <c r="M36" s="348">
        <v>24.84823132</v>
      </c>
      <c r="N36" s="348">
        <v>18.717351780000001</v>
      </c>
      <c r="O36" s="348">
        <v>12.89298196</v>
      </c>
      <c r="P36" s="348">
        <v>7.9906583959999997</v>
      </c>
      <c r="Q36" s="348">
        <v>24.719624700000001</v>
      </c>
      <c r="R36" s="348">
        <v>18.811222570000002</v>
      </c>
      <c r="S36" s="348">
        <v>15.99122603</v>
      </c>
      <c r="T36" s="348">
        <v>7.7972185830000003</v>
      </c>
      <c r="U36" s="348">
        <v>24.55482589</v>
      </c>
      <c r="V36" s="348">
        <v>16.6724441</v>
      </c>
      <c r="W36" s="348">
        <v>13.57635825</v>
      </c>
      <c r="X36" s="348">
        <v>7.5216107389999998</v>
      </c>
      <c r="Y36" s="348">
        <v>24.410072320000001</v>
      </c>
      <c r="Z36" s="348">
        <v>16.58507625</v>
      </c>
      <c r="AA36" s="349">
        <v>2.4472205300000001</v>
      </c>
      <c r="AB36" s="349">
        <v>2.357700533</v>
      </c>
      <c r="AC36" s="350">
        <v>20.4588714</v>
      </c>
      <c r="AD36" s="350">
        <v>14.51893025</v>
      </c>
      <c r="AE36" s="350">
        <v>8.5015314170000007</v>
      </c>
      <c r="AF36" s="351">
        <v>3.841340497</v>
      </c>
      <c r="AG36" s="351">
        <v>4.0818352659999997</v>
      </c>
      <c r="AH36" s="351">
        <v>3.975467691</v>
      </c>
      <c r="AI36" s="352">
        <v>19.381188640000001</v>
      </c>
      <c r="AJ36" s="352">
        <v>17.96523668</v>
      </c>
      <c r="AK36" s="352">
        <v>13.883514910000001</v>
      </c>
      <c r="AL36" s="352">
        <v>12.2115118</v>
      </c>
      <c r="AM36" s="352">
        <v>9.0532962819999998</v>
      </c>
      <c r="AN36" s="352">
        <v>19.232970519999999</v>
      </c>
      <c r="AO36" s="352">
        <v>17.993397819999998</v>
      </c>
      <c r="AP36" s="352">
        <v>12.77335731</v>
      </c>
      <c r="AQ36" s="352">
        <v>9.0850236849999995</v>
      </c>
      <c r="AR36" s="352">
        <v>18.626246330000001</v>
      </c>
      <c r="AS36" s="352">
        <v>17.61645566</v>
      </c>
      <c r="AT36" s="352">
        <v>18.471092219999999</v>
      </c>
      <c r="AU36" s="352">
        <v>17.640828639999999</v>
      </c>
      <c r="AV36" s="317"/>
      <c r="AW36" s="336">
        <f t="shared" si="0"/>
        <v>23.32666365</v>
      </c>
    </row>
    <row r="37" spans="1:49" s="242" customFormat="1">
      <c r="A37" s="14" t="s">
        <v>5</v>
      </c>
      <c r="B37" s="14" t="s">
        <v>275</v>
      </c>
      <c r="C37" s="15">
        <v>43.985211550000002</v>
      </c>
      <c r="D37" s="15">
        <v>43.58238369</v>
      </c>
      <c r="E37" s="346">
        <v>22.6815794</v>
      </c>
      <c r="F37" s="347">
        <v>46.449917769999999</v>
      </c>
      <c r="G37" s="348">
        <v>26.618732250000001</v>
      </c>
      <c r="H37" s="348">
        <v>18.87828889</v>
      </c>
      <c r="I37" s="348">
        <v>13.45698975</v>
      </c>
      <c r="J37" s="348">
        <v>7.9568465650000002</v>
      </c>
      <c r="K37" s="348">
        <v>30.62720646</v>
      </c>
      <c r="L37" s="348">
        <v>18.774825719999999</v>
      </c>
      <c r="M37" s="348">
        <v>25.580467689999999</v>
      </c>
      <c r="N37" s="348">
        <v>18.00092729</v>
      </c>
      <c r="O37" s="348">
        <v>12.445942199999999</v>
      </c>
      <c r="P37" s="348">
        <v>7.8569506630000001</v>
      </c>
      <c r="Q37" s="348">
        <v>25.492164079999998</v>
      </c>
      <c r="R37" s="348">
        <v>19.257435340000001</v>
      </c>
      <c r="S37" s="348">
        <v>16.267097029999999</v>
      </c>
      <c r="T37" s="348">
        <v>7.8686344080000001</v>
      </c>
      <c r="U37" s="348">
        <v>25.41375704</v>
      </c>
      <c r="V37" s="348">
        <v>17.132333020000001</v>
      </c>
      <c r="W37" s="348">
        <v>13.872272779999999</v>
      </c>
      <c r="X37" s="348">
        <v>7.5247552520000003</v>
      </c>
      <c r="Y37" s="348">
        <v>25.246638409999999</v>
      </c>
      <c r="Z37" s="348">
        <v>17.030327369999998</v>
      </c>
      <c r="AA37" s="349">
        <v>2.295551664</v>
      </c>
      <c r="AB37" s="349">
        <v>2.1868388190000001</v>
      </c>
      <c r="AC37" s="350">
        <v>17.843217450000001</v>
      </c>
      <c r="AD37" s="350">
        <v>12.26063645</v>
      </c>
      <c r="AE37" s="350">
        <v>6.8918259610000003</v>
      </c>
      <c r="AF37" s="351">
        <v>3.6468807879999998</v>
      </c>
      <c r="AG37" s="351">
        <v>3.8705064199999999</v>
      </c>
      <c r="AH37" s="351">
        <v>3.7699778419999999</v>
      </c>
      <c r="AI37" s="352">
        <v>20.347302119999998</v>
      </c>
      <c r="AJ37" s="352">
        <v>18.64973093</v>
      </c>
      <c r="AK37" s="352">
        <v>14.02551922</v>
      </c>
      <c r="AL37" s="352">
        <v>12.1954665</v>
      </c>
      <c r="AM37" s="352">
        <v>8.9477742899999999</v>
      </c>
      <c r="AN37" s="352">
        <v>20.223781559999999</v>
      </c>
      <c r="AO37" s="352">
        <v>18.707774390000001</v>
      </c>
      <c r="AP37" s="352">
        <v>12.809909770000001</v>
      </c>
      <c r="AQ37" s="352">
        <v>8.9752773250000004</v>
      </c>
      <c r="AR37" s="352">
        <v>19.413501119999999</v>
      </c>
      <c r="AS37" s="352">
        <v>18.14042238</v>
      </c>
      <c r="AT37" s="352">
        <v>19.265139359999999</v>
      </c>
      <c r="AU37" s="352">
        <v>18.142676000000002</v>
      </c>
      <c r="AV37" s="317"/>
      <c r="AW37" s="336">
        <f t="shared" si="0"/>
        <v>22.327411183500001</v>
      </c>
    </row>
    <row r="38" spans="1:49" s="242" customFormat="1">
      <c r="A38" s="14" t="s">
        <v>39</v>
      </c>
      <c r="B38" s="14" t="s">
        <v>275</v>
      </c>
      <c r="C38" s="15">
        <v>41.126982820000002</v>
      </c>
      <c r="D38" s="15">
        <v>40.934940679999997</v>
      </c>
      <c r="E38" s="346">
        <v>23.218173109999999</v>
      </c>
      <c r="F38" s="347">
        <v>53.286474169999998</v>
      </c>
      <c r="G38" s="348">
        <v>23.401623919999999</v>
      </c>
      <c r="H38" s="348">
        <v>15.419222530000001</v>
      </c>
      <c r="I38" s="348">
        <v>12.018601990000001</v>
      </c>
      <c r="J38" s="348">
        <v>7.5092917269999999</v>
      </c>
      <c r="K38" s="348">
        <v>23.983542740000001</v>
      </c>
      <c r="L38" s="348">
        <v>15.59664695</v>
      </c>
      <c r="M38" s="348">
        <v>21.95018086</v>
      </c>
      <c r="N38" s="348">
        <v>15.451418520000001</v>
      </c>
      <c r="O38" s="348">
        <v>11.36544252</v>
      </c>
      <c r="P38" s="348">
        <v>6.9258695750000001</v>
      </c>
      <c r="Q38" s="348">
        <v>21.826321109999999</v>
      </c>
      <c r="R38" s="348">
        <v>16.221308109999999</v>
      </c>
      <c r="S38" s="348">
        <v>14.043512590000001</v>
      </c>
      <c r="T38" s="348">
        <v>7.0961289360000004</v>
      </c>
      <c r="U38" s="348">
        <v>21.564078210000002</v>
      </c>
      <c r="V38" s="348">
        <v>13.727776909999999</v>
      </c>
      <c r="W38" s="348">
        <v>11.27292183</v>
      </c>
      <c r="X38" s="348">
        <v>6.7026922420000004</v>
      </c>
      <c r="Y38" s="348">
        <v>21.521099199999998</v>
      </c>
      <c r="Z38" s="348">
        <v>13.732997080000001</v>
      </c>
      <c r="AA38" s="349">
        <v>2.0744736480000001</v>
      </c>
      <c r="AB38" s="349">
        <v>1.959587655</v>
      </c>
      <c r="AC38" s="350">
        <v>18.173980700000001</v>
      </c>
      <c r="AD38" s="350">
        <v>12.917853320000001</v>
      </c>
      <c r="AE38" s="350">
        <v>7.5889887729999996</v>
      </c>
      <c r="AF38" s="351">
        <v>3.526789484</v>
      </c>
      <c r="AG38" s="351">
        <v>3.7710867440000002</v>
      </c>
      <c r="AH38" s="351">
        <v>3.6688915409999998</v>
      </c>
      <c r="AI38" s="352">
        <v>16.54166236</v>
      </c>
      <c r="AJ38" s="352">
        <v>15.464160440000001</v>
      </c>
      <c r="AK38" s="352">
        <v>12.31461979</v>
      </c>
      <c r="AL38" s="352">
        <v>11.051523400000001</v>
      </c>
      <c r="AM38" s="352">
        <v>8.6888390490000003</v>
      </c>
      <c r="AN38" s="352">
        <v>16.415800409999999</v>
      </c>
      <c r="AO38" s="352">
        <v>15.46942759</v>
      </c>
      <c r="AP38" s="352">
        <v>11.46341524</v>
      </c>
      <c r="AQ38" s="352">
        <v>8.7306954999999995</v>
      </c>
      <c r="AR38" s="352">
        <v>15.44825359</v>
      </c>
      <c r="AS38" s="352">
        <v>14.75170494</v>
      </c>
      <c r="AT38" s="352">
        <v>15.3099638</v>
      </c>
      <c r="AU38" s="352">
        <v>14.770999160000001</v>
      </c>
      <c r="AV38" s="317"/>
      <c r="AW38" s="336">
        <f t="shared" ref="AW38:AW66" si="1">AVERAGE(C38,AA38,AI38,E38)</f>
        <v>20.740322984500001</v>
      </c>
    </row>
    <row r="39" spans="1:49" s="242" customFormat="1">
      <c r="A39" s="14" t="s">
        <v>263</v>
      </c>
      <c r="B39" s="14" t="s">
        <v>323</v>
      </c>
      <c r="C39" s="15">
        <v>40.881745469999998</v>
      </c>
      <c r="D39" s="15">
        <v>40.624727</v>
      </c>
      <c r="E39" s="346">
        <v>23.846511270000001</v>
      </c>
      <c r="F39" s="347">
        <v>50.329402809999998</v>
      </c>
      <c r="G39" s="348">
        <v>28.604556420000002</v>
      </c>
      <c r="H39" s="348">
        <v>18.499889599999999</v>
      </c>
      <c r="I39" s="348">
        <v>12.99181705</v>
      </c>
      <c r="J39" s="348">
        <v>8.0257563279999999</v>
      </c>
      <c r="K39" s="348">
        <v>28.571195199999998</v>
      </c>
      <c r="L39" s="348">
        <v>18.191423619999998</v>
      </c>
      <c r="M39" s="348">
        <v>25.200188659999998</v>
      </c>
      <c r="N39" s="348">
        <v>17.854031490000001</v>
      </c>
      <c r="O39" s="348">
        <v>12.486028660000001</v>
      </c>
      <c r="P39" s="348">
        <v>7.6663118849999998</v>
      </c>
      <c r="Q39" s="348">
        <v>25.218374749999999</v>
      </c>
      <c r="R39" s="348">
        <v>18.898598360000001</v>
      </c>
      <c r="S39" s="348">
        <v>16.09697358</v>
      </c>
      <c r="T39" s="348">
        <v>7.8596954549999998</v>
      </c>
      <c r="U39" s="348">
        <v>24.97968668</v>
      </c>
      <c r="V39" s="348">
        <v>16.813677970000001</v>
      </c>
      <c r="W39" s="348">
        <v>13.65869449</v>
      </c>
      <c r="X39" s="348">
        <v>7.4657506229999999</v>
      </c>
      <c r="Y39" s="348">
        <v>24.929629250000001</v>
      </c>
      <c r="Z39" s="348">
        <v>16.820727160000001</v>
      </c>
      <c r="AA39" s="349">
        <v>2.1554438290000002</v>
      </c>
      <c r="AB39" s="349">
        <v>2.0380304489999999</v>
      </c>
      <c r="AC39" s="350">
        <v>18.765011090000002</v>
      </c>
      <c r="AD39" s="350">
        <v>13.142562379999999</v>
      </c>
      <c r="AE39" s="350">
        <v>7.4895192369999997</v>
      </c>
      <c r="AF39" s="351">
        <v>3.5858617480000001</v>
      </c>
      <c r="AG39" s="351">
        <v>3.8351507389999999</v>
      </c>
      <c r="AH39" s="351">
        <v>3.7248968759999999</v>
      </c>
      <c r="AI39" s="352">
        <v>19.427840060000001</v>
      </c>
      <c r="AJ39" s="352">
        <v>17.884963989999999</v>
      </c>
      <c r="AK39" s="352">
        <v>13.68044699</v>
      </c>
      <c r="AL39" s="352">
        <v>11.977498560000001</v>
      </c>
      <c r="AM39" s="352">
        <v>8.9141279059999992</v>
      </c>
      <c r="AN39" s="352">
        <v>19.304907480000001</v>
      </c>
      <c r="AO39" s="352">
        <v>17.938783189999999</v>
      </c>
      <c r="AP39" s="352">
        <v>12.548905919999999</v>
      </c>
      <c r="AQ39" s="352">
        <v>8.9493117919999996</v>
      </c>
      <c r="AR39" s="352">
        <v>18.449934729999999</v>
      </c>
      <c r="AS39" s="352">
        <v>17.346371229999999</v>
      </c>
      <c r="AT39" s="352">
        <v>18.312963020000002</v>
      </c>
      <c r="AU39" s="352">
        <v>17.37467818</v>
      </c>
      <c r="AV39" s="317"/>
      <c r="AW39" s="336">
        <f t="shared" si="1"/>
        <v>21.577885157250002</v>
      </c>
    </row>
    <row r="40" spans="1:49" s="242" customFormat="1">
      <c r="A40" s="14" t="s">
        <v>217</v>
      </c>
      <c r="B40" s="14" t="s">
        <v>275</v>
      </c>
      <c r="C40" s="15">
        <v>42.99892028</v>
      </c>
      <c r="D40" s="15">
        <v>43.555879959999999</v>
      </c>
      <c r="E40" s="346">
        <v>24.250578149999999</v>
      </c>
      <c r="F40" s="347">
        <v>51.120236380000001</v>
      </c>
      <c r="G40" s="348">
        <v>25.575850710000001</v>
      </c>
      <c r="H40" s="348">
        <v>17.791496479999999</v>
      </c>
      <c r="I40" s="348">
        <v>12.75695777</v>
      </c>
      <c r="J40" s="348">
        <v>7.7468581319999998</v>
      </c>
      <c r="K40" s="348">
        <v>27.22816049</v>
      </c>
      <c r="L40" s="348">
        <v>16.921519419999999</v>
      </c>
      <c r="M40" s="348">
        <v>23.769375220000001</v>
      </c>
      <c r="N40" s="348">
        <v>16.28674315</v>
      </c>
      <c r="O40" s="348">
        <v>12.22280196</v>
      </c>
      <c r="P40" s="348">
        <v>7.5850768139999998</v>
      </c>
      <c r="Q40" s="348">
        <v>23.65808161</v>
      </c>
      <c r="R40" s="348">
        <v>17.679063540000001</v>
      </c>
      <c r="S40" s="348">
        <v>15.028557579999999</v>
      </c>
      <c r="T40" s="348">
        <v>7.440733732</v>
      </c>
      <c r="U40" s="348">
        <v>23.323885990000001</v>
      </c>
      <c r="V40" s="348">
        <v>15.51823843</v>
      </c>
      <c r="W40" s="348">
        <v>12.65037659</v>
      </c>
      <c r="X40" s="348">
        <v>7.1064291600000002</v>
      </c>
      <c r="Y40" s="348">
        <v>23.30417993</v>
      </c>
      <c r="Z40" s="348">
        <v>15.582511670000001</v>
      </c>
      <c r="AA40" s="349">
        <v>2.2220807489999999</v>
      </c>
      <c r="AB40" s="349">
        <v>2.098520749</v>
      </c>
      <c r="AC40" s="350">
        <v>19.09937605</v>
      </c>
      <c r="AD40" s="350">
        <v>13.494838570000001</v>
      </c>
      <c r="AE40" s="350">
        <v>7.7071345620000002</v>
      </c>
      <c r="AF40" s="351">
        <v>3.6115016980000001</v>
      </c>
      <c r="AG40" s="351">
        <v>3.8539060790000002</v>
      </c>
      <c r="AH40" s="351">
        <v>3.7452496879999999</v>
      </c>
      <c r="AI40" s="352">
        <v>18.14759617</v>
      </c>
      <c r="AJ40" s="352">
        <v>16.78069541</v>
      </c>
      <c r="AK40" s="352">
        <v>13.108226180000001</v>
      </c>
      <c r="AL40" s="352">
        <v>11.57157293</v>
      </c>
      <c r="AM40" s="352">
        <v>8.8305270749999991</v>
      </c>
      <c r="AN40" s="352">
        <v>18.00389517</v>
      </c>
      <c r="AO40" s="352">
        <v>16.828626310000001</v>
      </c>
      <c r="AP40" s="352">
        <v>12.122299780000001</v>
      </c>
      <c r="AQ40" s="352">
        <v>8.8533864779999991</v>
      </c>
      <c r="AR40" s="352">
        <v>17.126348029999999</v>
      </c>
      <c r="AS40" s="352">
        <v>16.14134237</v>
      </c>
      <c r="AT40" s="352">
        <v>16.933583729999999</v>
      </c>
      <c r="AU40" s="352">
        <v>16.212101950000001</v>
      </c>
      <c r="AV40" s="317"/>
      <c r="AW40" s="336">
        <f t="shared" si="1"/>
        <v>21.904793837250001</v>
      </c>
    </row>
    <row r="41" spans="1:49" s="242" customFormat="1">
      <c r="A41" s="14" t="s">
        <v>82</v>
      </c>
      <c r="B41" s="14" t="s">
        <v>275</v>
      </c>
      <c r="C41" s="15">
        <v>44.91958064</v>
      </c>
      <c r="D41" s="15">
        <v>44.869808810000002</v>
      </c>
      <c r="E41" s="346">
        <v>23.20271928</v>
      </c>
      <c r="F41" s="347">
        <v>46.560182840000003</v>
      </c>
      <c r="G41" s="348">
        <v>28.758404460000001</v>
      </c>
      <c r="H41" s="348">
        <v>19.891985699999999</v>
      </c>
      <c r="I41" s="348">
        <v>14.51670178</v>
      </c>
      <c r="J41" s="348">
        <v>8.6046717239999992</v>
      </c>
      <c r="K41" s="348">
        <v>30.603466910000002</v>
      </c>
      <c r="L41" s="348">
        <v>20.328683130000002</v>
      </c>
      <c r="M41" s="348">
        <v>27.323651040000001</v>
      </c>
      <c r="N41" s="348">
        <v>20.286966190000001</v>
      </c>
      <c r="O41" s="348">
        <v>13.38865316</v>
      </c>
      <c r="P41" s="348">
        <v>8.3102129609999995</v>
      </c>
      <c r="Q41" s="348">
        <v>27.28581153</v>
      </c>
      <c r="R41" s="348">
        <v>20.76573677</v>
      </c>
      <c r="S41" s="348">
        <v>17.52602147</v>
      </c>
      <c r="T41" s="348">
        <v>8.4519010540000004</v>
      </c>
      <c r="U41" s="348">
        <v>27.14609278</v>
      </c>
      <c r="V41" s="348">
        <v>18.715227049999999</v>
      </c>
      <c r="W41" s="348">
        <v>15.147646010000001</v>
      </c>
      <c r="X41" s="348">
        <v>8.0585511230000009</v>
      </c>
      <c r="Y41" s="348">
        <v>26.98023216</v>
      </c>
      <c r="Z41" s="348">
        <v>18.629651630000001</v>
      </c>
      <c r="AA41" s="349">
        <v>2.1676966050000002</v>
      </c>
      <c r="AB41" s="349">
        <v>2.0514610069999999</v>
      </c>
      <c r="AC41" s="350">
        <v>18.516490170000001</v>
      </c>
      <c r="AD41" s="350">
        <v>12.694254219999999</v>
      </c>
      <c r="AE41" s="350">
        <v>7.199336036</v>
      </c>
      <c r="AF41" s="351">
        <v>3.5033268670000002</v>
      </c>
      <c r="AG41" s="351">
        <v>3.7326912060000002</v>
      </c>
      <c r="AH41" s="351">
        <v>3.6304520579999999</v>
      </c>
      <c r="AI41" s="352">
        <v>21.73543823</v>
      </c>
      <c r="AJ41" s="352">
        <v>19.859076479999999</v>
      </c>
      <c r="AK41" s="352">
        <v>14.771699679999999</v>
      </c>
      <c r="AL41" s="352">
        <v>12.754626910000001</v>
      </c>
      <c r="AM41" s="352">
        <v>9.1617543579999996</v>
      </c>
      <c r="AN41" s="352">
        <v>21.627522330000001</v>
      </c>
      <c r="AO41" s="352">
        <v>19.961001979999999</v>
      </c>
      <c r="AP41" s="352">
        <v>13.44206885</v>
      </c>
      <c r="AQ41" s="352">
        <v>9.1846549070000005</v>
      </c>
      <c r="AR41" s="352">
        <v>20.8315348</v>
      </c>
      <c r="AS41" s="352">
        <v>19.432549569999999</v>
      </c>
      <c r="AT41" s="352">
        <v>20.72554001</v>
      </c>
      <c r="AU41" s="352">
        <v>19.473275220000001</v>
      </c>
      <c r="AV41" s="317"/>
      <c r="AW41" s="336">
        <f t="shared" si="1"/>
        <v>23.006358688749998</v>
      </c>
    </row>
    <row r="42" spans="1:49" s="242" customFormat="1">
      <c r="A42" s="14" t="s">
        <v>83</v>
      </c>
      <c r="B42" s="14" t="s">
        <v>323</v>
      </c>
      <c r="C42" s="15">
        <v>41.822542679999998</v>
      </c>
      <c r="D42" s="15">
        <v>42.020624789999999</v>
      </c>
      <c r="E42" s="346">
        <v>26.465758109999999</v>
      </c>
      <c r="F42" s="347">
        <v>57.376869630000002</v>
      </c>
      <c r="G42" s="348">
        <v>28.662396650000002</v>
      </c>
      <c r="H42" s="348">
        <v>19.466524</v>
      </c>
      <c r="I42" s="348">
        <v>14.23544719</v>
      </c>
      <c r="J42" s="348">
        <v>8.8947089029999997</v>
      </c>
      <c r="K42" s="348">
        <v>30.329485219999999</v>
      </c>
      <c r="L42" s="348">
        <v>18.937536890000001</v>
      </c>
      <c r="M42" s="348">
        <v>25.962112019999999</v>
      </c>
      <c r="N42" s="348">
        <v>19.271426869999999</v>
      </c>
      <c r="O42" s="348">
        <v>13.89320421</v>
      </c>
      <c r="P42" s="348">
        <v>8.3815219049999996</v>
      </c>
      <c r="Q42" s="348">
        <v>25.973518559999999</v>
      </c>
      <c r="R42" s="348">
        <v>19.9336989</v>
      </c>
      <c r="S42" s="348">
        <v>17.0069196</v>
      </c>
      <c r="T42" s="348">
        <v>8.5396933199999996</v>
      </c>
      <c r="U42" s="348">
        <v>25.6999903</v>
      </c>
      <c r="V42" s="348">
        <v>17.92905884</v>
      </c>
      <c r="W42" s="348">
        <v>14.692649550000001</v>
      </c>
      <c r="X42" s="348">
        <v>8.1675977090000007</v>
      </c>
      <c r="Y42" s="348">
        <v>25.613127729999999</v>
      </c>
      <c r="Z42" s="348">
        <v>17.822419310000001</v>
      </c>
      <c r="AA42" s="349">
        <v>2.4468772159999999</v>
      </c>
      <c r="AB42" s="349">
        <v>2.3005661270000002</v>
      </c>
      <c r="AC42" s="350">
        <v>20.699860040000001</v>
      </c>
      <c r="AD42" s="350">
        <v>14.7502777</v>
      </c>
      <c r="AE42" s="350">
        <v>8.7378306899999991</v>
      </c>
      <c r="AF42" s="351">
        <v>3.8616440160000001</v>
      </c>
      <c r="AG42" s="351">
        <v>4.1082685879999996</v>
      </c>
      <c r="AH42" s="351">
        <v>3.999693298</v>
      </c>
      <c r="AI42" s="352">
        <v>19.996444180000001</v>
      </c>
      <c r="AJ42" s="352">
        <v>18.529533409999999</v>
      </c>
      <c r="AK42" s="352">
        <v>14.39267574</v>
      </c>
      <c r="AL42" s="352">
        <v>12.61554649</v>
      </c>
      <c r="AM42" s="352">
        <v>9.3121746670000007</v>
      </c>
      <c r="AN42" s="352">
        <v>19.81443608</v>
      </c>
      <c r="AO42" s="352">
        <v>18.537012229999998</v>
      </c>
      <c r="AP42" s="352">
        <v>13.251302300000001</v>
      </c>
      <c r="AQ42" s="352">
        <v>9.351861049</v>
      </c>
      <c r="AR42" s="352">
        <v>19.100276109999999</v>
      </c>
      <c r="AS42" s="352">
        <v>18.006603399999999</v>
      </c>
      <c r="AT42" s="352">
        <v>18.951334110000001</v>
      </c>
      <c r="AU42" s="352">
        <v>18.177461690000001</v>
      </c>
      <c r="AV42" s="317"/>
      <c r="AW42" s="336">
        <f t="shared" si="1"/>
        <v>22.682905546499999</v>
      </c>
    </row>
    <row r="43" spans="1:49" s="242" customFormat="1">
      <c r="A43" s="14" t="s">
        <v>84</v>
      </c>
      <c r="B43" s="14" t="s">
        <v>275</v>
      </c>
      <c r="C43" s="15">
        <v>38.905817020000001</v>
      </c>
      <c r="D43" s="15">
        <v>38.470383609999999</v>
      </c>
      <c r="E43" s="346">
        <v>24.178159770000001</v>
      </c>
      <c r="F43" s="347">
        <v>51.759718030000002</v>
      </c>
      <c r="G43" s="348">
        <v>25.55438573</v>
      </c>
      <c r="H43" s="348">
        <v>18.704698619999998</v>
      </c>
      <c r="I43" s="348">
        <v>13.43875502</v>
      </c>
      <c r="J43" s="348">
        <v>8.2372324480000003</v>
      </c>
      <c r="K43" s="348">
        <v>29.898039570000002</v>
      </c>
      <c r="L43" s="348">
        <v>17.575160929999999</v>
      </c>
      <c r="M43" s="348">
        <v>24.661997249999999</v>
      </c>
      <c r="N43" s="348">
        <v>17.998208869999999</v>
      </c>
      <c r="O43" s="348">
        <v>12.84632238</v>
      </c>
      <c r="P43" s="348">
        <v>7.7908104500000004</v>
      </c>
      <c r="Q43" s="348">
        <v>24.573395519999998</v>
      </c>
      <c r="R43" s="348">
        <v>18.545790149999998</v>
      </c>
      <c r="S43" s="348">
        <v>15.8124749</v>
      </c>
      <c r="T43" s="348">
        <v>7.8223359830000003</v>
      </c>
      <c r="U43" s="348">
        <v>24.368094030000002</v>
      </c>
      <c r="V43" s="348">
        <v>16.370340819999999</v>
      </c>
      <c r="W43" s="348">
        <v>13.305069810000001</v>
      </c>
      <c r="X43" s="348">
        <v>7.4497990520000004</v>
      </c>
      <c r="Y43" s="348">
        <v>24.206048689999999</v>
      </c>
      <c r="Z43" s="348">
        <v>16.23614259</v>
      </c>
      <c r="AA43" s="349">
        <v>2.1142235230000002</v>
      </c>
      <c r="AB43" s="349">
        <v>1.992870309</v>
      </c>
      <c r="AC43" s="350">
        <v>19.742615310000001</v>
      </c>
      <c r="AD43" s="350">
        <v>13.828322050000001</v>
      </c>
      <c r="AE43" s="350">
        <v>7.9141851470000004</v>
      </c>
      <c r="AF43" s="351">
        <v>3.4845310010000001</v>
      </c>
      <c r="AG43" s="351">
        <v>3.717312277</v>
      </c>
      <c r="AH43" s="351">
        <v>3.6137000590000001</v>
      </c>
      <c r="AI43" s="352">
        <v>19.040549599999999</v>
      </c>
      <c r="AJ43" s="352">
        <v>17.610974809999998</v>
      </c>
      <c r="AK43" s="352">
        <v>13.62257136</v>
      </c>
      <c r="AL43" s="352">
        <v>11.998907129999999</v>
      </c>
      <c r="AM43" s="352">
        <v>8.9837003739999997</v>
      </c>
      <c r="AN43" s="352">
        <v>18.876654649999999</v>
      </c>
      <c r="AO43" s="352">
        <v>17.62895842</v>
      </c>
      <c r="AP43" s="352">
        <v>12.53736323</v>
      </c>
      <c r="AQ43" s="352">
        <v>9.0112988929999993</v>
      </c>
      <c r="AR43" s="352">
        <v>17.988451860000001</v>
      </c>
      <c r="AS43" s="352">
        <v>16.98541565</v>
      </c>
      <c r="AT43" s="352">
        <v>17.835107839999999</v>
      </c>
      <c r="AU43" s="352">
        <v>17.05936277</v>
      </c>
      <c r="AV43" s="317"/>
      <c r="AW43" s="336">
        <f t="shared" si="1"/>
        <v>21.059687478249998</v>
      </c>
    </row>
    <row r="44" spans="1:49" s="242" customFormat="1">
      <c r="A44" s="14" t="s">
        <v>46</v>
      </c>
      <c r="B44" s="14" t="s">
        <v>275</v>
      </c>
      <c r="C44" s="15">
        <v>44.357851359999998</v>
      </c>
      <c r="D44" s="15">
        <v>44.025884359999999</v>
      </c>
      <c r="E44" s="346">
        <v>24.301480869999999</v>
      </c>
      <c r="F44" s="347">
        <v>48.333879439999997</v>
      </c>
      <c r="G44" s="348">
        <v>27.940406679999999</v>
      </c>
      <c r="H44" s="348">
        <v>19.50413404</v>
      </c>
      <c r="I44" s="348">
        <v>14.08782519</v>
      </c>
      <c r="J44" s="348">
        <v>8.5347876770000006</v>
      </c>
      <c r="K44" s="348">
        <v>31.981151539999999</v>
      </c>
      <c r="L44" s="348">
        <v>18.88434895</v>
      </c>
      <c r="M44" s="348">
        <v>26.201616179999998</v>
      </c>
      <c r="N44" s="348">
        <v>19.911341879999998</v>
      </c>
      <c r="O44" s="348">
        <v>13.18329194</v>
      </c>
      <c r="P44" s="348">
        <v>8.1526576510000002</v>
      </c>
      <c r="Q44" s="348">
        <v>26.194448690000002</v>
      </c>
      <c r="R44" s="348">
        <v>19.958672010000001</v>
      </c>
      <c r="S44" s="348">
        <v>16.701888270000001</v>
      </c>
      <c r="T44" s="348">
        <v>8.1678702829999992</v>
      </c>
      <c r="U44" s="348">
        <v>26.07374647</v>
      </c>
      <c r="V44" s="348">
        <v>17.835708189999998</v>
      </c>
      <c r="W44" s="348">
        <v>14.479066230000001</v>
      </c>
      <c r="X44" s="348">
        <v>7.806242686</v>
      </c>
      <c r="Y44" s="348">
        <v>25.87722187</v>
      </c>
      <c r="Z44" s="348">
        <v>17.72923896</v>
      </c>
      <c r="AA44" s="349">
        <v>2.3039634740000001</v>
      </c>
      <c r="AB44" s="349">
        <v>2.1738252579999999</v>
      </c>
      <c r="AC44" s="350">
        <v>19.19515178</v>
      </c>
      <c r="AD44" s="350">
        <v>13.27118823</v>
      </c>
      <c r="AE44" s="350">
        <v>7.5287624009999998</v>
      </c>
      <c r="AF44" s="351">
        <v>3.6454598250000001</v>
      </c>
      <c r="AG44" s="351">
        <v>3.8753292340000001</v>
      </c>
      <c r="AH44" s="351">
        <v>3.7684124830000001</v>
      </c>
      <c r="AI44" s="352">
        <v>20.767278430000001</v>
      </c>
      <c r="AJ44" s="352">
        <v>19.038941340000001</v>
      </c>
      <c r="AK44" s="352">
        <v>14.321865450000001</v>
      </c>
      <c r="AL44" s="352">
        <v>12.409034439999999</v>
      </c>
      <c r="AM44" s="352">
        <v>9.0598924069999995</v>
      </c>
      <c r="AN44" s="352">
        <v>20.635126700000001</v>
      </c>
      <c r="AO44" s="352">
        <v>19.10033035</v>
      </c>
      <c r="AP44" s="352">
        <v>13.04884552</v>
      </c>
      <c r="AQ44" s="352">
        <v>9.0814049319999999</v>
      </c>
      <c r="AR44" s="352">
        <v>19.851707189999999</v>
      </c>
      <c r="AS44" s="352">
        <v>18.573052409999999</v>
      </c>
      <c r="AT44" s="352">
        <v>19.654063699999998</v>
      </c>
      <c r="AU44" s="352">
        <v>18.618157320000002</v>
      </c>
      <c r="AV44" s="317"/>
      <c r="AW44" s="336">
        <f t="shared" si="1"/>
        <v>22.932643533499999</v>
      </c>
    </row>
    <row r="45" spans="1:49" s="242" customFormat="1">
      <c r="A45" s="14" t="s">
        <v>304</v>
      </c>
      <c r="B45" s="14" t="s">
        <v>275</v>
      </c>
      <c r="C45" s="15">
        <v>38.766321310000002</v>
      </c>
      <c r="D45" s="15">
        <v>38.44490004</v>
      </c>
      <c r="E45" s="346">
        <v>25.27277256</v>
      </c>
      <c r="F45" s="347">
        <v>52.84859865</v>
      </c>
      <c r="G45" s="348">
        <v>25.28362984</v>
      </c>
      <c r="H45" s="348">
        <v>18.363777240000001</v>
      </c>
      <c r="I45" s="348">
        <v>13.008653519999999</v>
      </c>
      <c r="J45" s="348">
        <v>8.0355584610000008</v>
      </c>
      <c r="K45" s="348">
        <v>26.452698590000001</v>
      </c>
      <c r="L45" s="348">
        <v>17.607877770000002</v>
      </c>
      <c r="M45" s="348">
        <v>24.712738009999999</v>
      </c>
      <c r="N45" s="348">
        <v>17.182598980000002</v>
      </c>
      <c r="O45" s="348">
        <v>12.17014273</v>
      </c>
      <c r="P45" s="348">
        <v>7.716714058</v>
      </c>
      <c r="Q45" s="348">
        <v>24.566921090000001</v>
      </c>
      <c r="R45" s="348">
        <v>18.44671172</v>
      </c>
      <c r="S45" s="348">
        <v>16.01926662</v>
      </c>
      <c r="T45" s="348">
        <v>7.7011940640000001</v>
      </c>
      <c r="U45" s="348">
        <v>24.36266165</v>
      </c>
      <c r="V45" s="348">
        <v>16.348185709999999</v>
      </c>
      <c r="W45" s="348">
        <v>13.265707340000001</v>
      </c>
      <c r="X45" s="348">
        <v>7.3508489050000003</v>
      </c>
      <c r="Y45" s="348">
        <v>24.29326374</v>
      </c>
      <c r="Z45" s="348">
        <v>16.341592410000001</v>
      </c>
      <c r="AA45" s="349">
        <v>2.1234065040000001</v>
      </c>
      <c r="AB45" s="349">
        <v>1.99749972</v>
      </c>
      <c r="AC45" s="350">
        <v>19.874582329999999</v>
      </c>
      <c r="AD45" s="350">
        <v>14.075993609999999</v>
      </c>
      <c r="AE45" s="350">
        <v>7.9778465220000001</v>
      </c>
      <c r="AF45" s="351">
        <v>3.4815067709999998</v>
      </c>
      <c r="AG45" s="351">
        <v>3.7151675019999999</v>
      </c>
      <c r="AH45" s="351">
        <v>3.602696956</v>
      </c>
      <c r="AI45" s="352">
        <v>18.411586190000001</v>
      </c>
      <c r="AJ45" s="352">
        <v>17.06012351</v>
      </c>
      <c r="AK45" s="352">
        <v>13.28046355</v>
      </c>
      <c r="AL45" s="352">
        <v>11.74701585</v>
      </c>
      <c r="AM45" s="352">
        <v>8.8352584660000009</v>
      </c>
      <c r="AN45" s="352">
        <v>18.290618800000001</v>
      </c>
      <c r="AO45" s="352">
        <v>17.079423540000001</v>
      </c>
      <c r="AP45" s="352">
        <v>12.258889440000001</v>
      </c>
      <c r="AQ45" s="352">
        <v>8.9452473139999995</v>
      </c>
      <c r="AR45" s="352">
        <v>17.316401540000001</v>
      </c>
      <c r="AS45" s="352">
        <v>16.428053769999998</v>
      </c>
      <c r="AT45" s="352">
        <v>17.17164623</v>
      </c>
      <c r="AU45" s="352">
        <v>16.470725179999999</v>
      </c>
      <c r="AV45" s="317"/>
      <c r="AW45" s="336">
        <f t="shared" si="1"/>
        <v>21.143521641</v>
      </c>
    </row>
    <row r="46" spans="1:49" s="242" customFormat="1">
      <c r="A46" s="14" t="s">
        <v>305</v>
      </c>
      <c r="B46" s="14" t="s">
        <v>275</v>
      </c>
      <c r="C46" s="15">
        <v>39.95527242</v>
      </c>
      <c r="D46" s="15">
        <v>39.855308970000003</v>
      </c>
      <c r="E46" s="346">
        <v>26.353878999999999</v>
      </c>
      <c r="F46" s="347">
        <v>56.707759920000001</v>
      </c>
      <c r="G46" s="348">
        <v>26.827419620000001</v>
      </c>
      <c r="H46" s="348">
        <v>17.529559750000001</v>
      </c>
      <c r="I46" s="348">
        <v>13.62564141</v>
      </c>
      <c r="J46" s="348">
        <v>8.3821610320000008</v>
      </c>
      <c r="K46" s="348">
        <v>27.47472823</v>
      </c>
      <c r="L46" s="348">
        <v>17.65634807</v>
      </c>
      <c r="M46" s="348">
        <v>24.402981789999998</v>
      </c>
      <c r="N46" s="348">
        <v>17.23809</v>
      </c>
      <c r="O46" s="348">
        <v>12.916783260000001</v>
      </c>
      <c r="P46" s="348">
        <v>8.0723370459999995</v>
      </c>
      <c r="Q46" s="348">
        <v>24.370729730000001</v>
      </c>
      <c r="R46" s="348">
        <v>18.76899864</v>
      </c>
      <c r="S46" s="348">
        <v>15.93697081</v>
      </c>
      <c r="T46" s="348">
        <v>8.1364559029999999</v>
      </c>
      <c r="U46" s="348">
        <v>24.119457820000001</v>
      </c>
      <c r="V46" s="348">
        <v>16.296738619999999</v>
      </c>
      <c r="W46" s="348">
        <v>13.460931499999999</v>
      </c>
      <c r="X46" s="348">
        <v>7.7212128929999997</v>
      </c>
      <c r="Y46" s="348">
        <v>23.946739350000001</v>
      </c>
      <c r="Z46" s="348">
        <v>16.207699980000001</v>
      </c>
      <c r="AA46" s="349">
        <v>2.1830255489999999</v>
      </c>
      <c r="AB46" s="349">
        <v>2.0537083279999999</v>
      </c>
      <c r="AC46" s="350">
        <v>21.050805159999999</v>
      </c>
      <c r="AD46" s="350">
        <v>15.150854369999999</v>
      </c>
      <c r="AE46" s="350">
        <v>9.0083202789999994</v>
      </c>
      <c r="AF46" s="351">
        <v>3.5766471009999998</v>
      </c>
      <c r="AG46" s="351">
        <v>3.819854259</v>
      </c>
      <c r="AH46" s="351">
        <v>3.712288043</v>
      </c>
      <c r="AI46" s="352">
        <v>18.85061971</v>
      </c>
      <c r="AJ46" s="352">
        <v>17.558752439999999</v>
      </c>
      <c r="AK46" s="352">
        <v>13.792414340000001</v>
      </c>
      <c r="AL46" s="352">
        <v>12.22002037</v>
      </c>
      <c r="AM46" s="352">
        <v>9.1791562209999995</v>
      </c>
      <c r="AN46" s="352">
        <v>18.692252320000001</v>
      </c>
      <c r="AO46" s="352">
        <v>17.56238548</v>
      </c>
      <c r="AP46" s="352">
        <v>12.74491401</v>
      </c>
      <c r="AQ46" s="352">
        <v>9.2096739749999994</v>
      </c>
      <c r="AR46" s="352">
        <v>17.788065379999999</v>
      </c>
      <c r="AS46" s="352">
        <v>16.916185590000001</v>
      </c>
      <c r="AT46" s="352">
        <v>17.55813985</v>
      </c>
      <c r="AU46" s="352">
        <v>16.939086270000001</v>
      </c>
      <c r="AV46" s="317"/>
      <c r="AW46" s="336">
        <f t="shared" si="1"/>
        <v>21.835699169750001</v>
      </c>
    </row>
    <row r="47" spans="1:49" s="242" customFormat="1">
      <c r="A47" s="14" t="s">
        <v>306</v>
      </c>
      <c r="B47" s="14" t="s">
        <v>276</v>
      </c>
      <c r="C47" s="15">
        <v>46.523323849999997</v>
      </c>
      <c r="D47" s="15">
        <v>46.16072724</v>
      </c>
      <c r="E47" s="346">
        <v>24.363408060000001</v>
      </c>
      <c r="F47" s="347">
        <v>47.798872019999997</v>
      </c>
      <c r="G47" s="348">
        <v>26.989334410000001</v>
      </c>
      <c r="H47" s="348">
        <v>18.250399340000001</v>
      </c>
      <c r="I47" s="348">
        <v>13.78436374</v>
      </c>
      <c r="J47" s="348">
        <v>8.2731047269999998</v>
      </c>
      <c r="K47" s="348">
        <v>31.933580719999998</v>
      </c>
      <c r="L47" s="348">
        <v>19.110940859999999</v>
      </c>
      <c r="M47" s="348">
        <v>26.24131264</v>
      </c>
      <c r="N47" s="348">
        <v>19.7735509</v>
      </c>
      <c r="O47" s="348">
        <v>13.59538171</v>
      </c>
      <c r="P47" s="348">
        <v>7.9076806629999998</v>
      </c>
      <c r="Q47" s="348">
        <v>26.138269000000001</v>
      </c>
      <c r="R47" s="348">
        <v>19.852196679999999</v>
      </c>
      <c r="S47" s="348">
        <v>16.725345870000002</v>
      </c>
      <c r="T47" s="348">
        <v>8.0797931989999991</v>
      </c>
      <c r="U47" s="348">
        <v>25.960455400000001</v>
      </c>
      <c r="V47" s="348">
        <v>17.683534290000001</v>
      </c>
      <c r="W47" s="348">
        <v>14.259587489999999</v>
      </c>
      <c r="X47" s="348">
        <v>7.6876523859999999</v>
      </c>
      <c r="Y47" s="348">
        <v>25.847602770000002</v>
      </c>
      <c r="Z47" s="348">
        <v>17.602318180000001</v>
      </c>
      <c r="AA47" s="349">
        <v>2.365109377</v>
      </c>
      <c r="AB47" s="349">
        <v>2.2296052519999998</v>
      </c>
      <c r="AC47" s="350">
        <v>19.03044963</v>
      </c>
      <c r="AD47" s="350">
        <v>13.133716809999999</v>
      </c>
      <c r="AE47" s="350">
        <v>7.458235578</v>
      </c>
      <c r="AF47" s="351">
        <v>3.6858610810000001</v>
      </c>
      <c r="AG47" s="351">
        <v>3.8919127740000001</v>
      </c>
      <c r="AH47" s="351">
        <v>3.813067781</v>
      </c>
      <c r="AI47" s="352">
        <v>20.88922736</v>
      </c>
      <c r="AJ47" s="352">
        <v>19.11639194</v>
      </c>
      <c r="AK47" s="352">
        <v>14.349137020000001</v>
      </c>
      <c r="AL47" s="352">
        <v>12.404584509999999</v>
      </c>
      <c r="AM47" s="352">
        <v>9.0420925630000006</v>
      </c>
      <c r="AN47" s="352">
        <v>20.769524990000001</v>
      </c>
      <c r="AO47" s="352">
        <v>19.195070699999999</v>
      </c>
      <c r="AP47" s="352">
        <v>13.06317058</v>
      </c>
      <c r="AQ47" s="352">
        <v>9.06740411</v>
      </c>
      <c r="AR47" s="352">
        <v>19.99294338</v>
      </c>
      <c r="AS47" s="352">
        <v>18.66622233</v>
      </c>
      <c r="AT47" s="352">
        <v>19.87201005</v>
      </c>
      <c r="AU47" s="352">
        <v>18.699685030000001</v>
      </c>
      <c r="AV47" s="317"/>
      <c r="AW47" s="336">
        <f t="shared" si="1"/>
        <v>23.535267161749999</v>
      </c>
    </row>
    <row r="48" spans="1:49" s="242" customFormat="1">
      <c r="A48" s="14" t="s">
        <v>308</v>
      </c>
      <c r="B48" s="14" t="s">
        <v>275</v>
      </c>
      <c r="C48" s="15">
        <v>44.287979710000002</v>
      </c>
      <c r="D48" s="15">
        <v>44.666348050000003</v>
      </c>
      <c r="E48" s="346">
        <v>23.779886009999998</v>
      </c>
      <c r="F48" s="347">
        <v>47.835489959999997</v>
      </c>
      <c r="G48" s="348">
        <v>27.574498299999998</v>
      </c>
      <c r="H48" s="348">
        <v>17.884292500000001</v>
      </c>
      <c r="I48" s="348">
        <v>13.49395172</v>
      </c>
      <c r="J48" s="348">
        <v>8.2646711909999997</v>
      </c>
      <c r="K48" s="348">
        <v>30.56563757</v>
      </c>
      <c r="L48" s="348">
        <v>18.268798</v>
      </c>
      <c r="M48" s="348">
        <v>25.457279880000002</v>
      </c>
      <c r="N48" s="348">
        <v>18.9795935</v>
      </c>
      <c r="O48" s="348">
        <v>13.775328419999999</v>
      </c>
      <c r="P48" s="348">
        <v>7.7420316329999999</v>
      </c>
      <c r="Q48" s="348">
        <v>25.42101061</v>
      </c>
      <c r="R48" s="348">
        <v>19.050285769999999</v>
      </c>
      <c r="S48" s="348">
        <v>16.355914819999999</v>
      </c>
      <c r="T48" s="348">
        <v>7.9661609340000004</v>
      </c>
      <c r="U48" s="348">
        <v>25.168943259999999</v>
      </c>
      <c r="V48" s="348">
        <v>17.159001700000001</v>
      </c>
      <c r="W48" s="348">
        <v>13.91922941</v>
      </c>
      <c r="X48" s="348">
        <v>7.6028780249999999</v>
      </c>
      <c r="Y48" s="348">
        <v>25.107952900000001</v>
      </c>
      <c r="Z48" s="348">
        <v>17.121733769999999</v>
      </c>
      <c r="AA48" s="349">
        <v>2.3001683260000001</v>
      </c>
      <c r="AB48" s="349">
        <v>2.1604997520000002</v>
      </c>
      <c r="AC48" s="350">
        <v>18.62677381</v>
      </c>
      <c r="AD48" s="350">
        <v>12.972033659999999</v>
      </c>
      <c r="AE48" s="350">
        <v>7.4147652229999998</v>
      </c>
      <c r="AF48" s="351">
        <v>3.6515152550000001</v>
      </c>
      <c r="AG48" s="351">
        <v>3.8903308409999999</v>
      </c>
      <c r="AH48" s="351">
        <v>3.790199393</v>
      </c>
      <c r="AI48" s="352">
        <v>20.022305429999999</v>
      </c>
      <c r="AJ48" s="352">
        <v>18.402298529999999</v>
      </c>
      <c r="AK48" s="352">
        <v>13.99667198</v>
      </c>
      <c r="AL48" s="352">
        <v>12.20893145</v>
      </c>
      <c r="AM48" s="352">
        <v>8.9961393639999994</v>
      </c>
      <c r="AN48" s="352">
        <v>19.899493719999999</v>
      </c>
      <c r="AO48" s="352">
        <v>18.45765462</v>
      </c>
      <c r="AP48" s="352">
        <v>12.807062869999999</v>
      </c>
      <c r="AQ48" s="352">
        <v>9.0188394299999999</v>
      </c>
      <c r="AR48" s="352">
        <v>19.154511129999999</v>
      </c>
      <c r="AS48" s="352">
        <v>17.909257740000001</v>
      </c>
      <c r="AT48" s="352">
        <v>18.94698563</v>
      </c>
      <c r="AU48" s="352">
        <v>17.949411609999999</v>
      </c>
      <c r="AV48" s="317"/>
      <c r="AW48" s="336">
        <f t="shared" si="1"/>
        <v>22.597584868999999</v>
      </c>
    </row>
    <row r="49" spans="1:49" s="242" customFormat="1">
      <c r="A49" s="14" t="s">
        <v>316</v>
      </c>
      <c r="B49" s="14" t="s">
        <v>275</v>
      </c>
      <c r="C49" s="15">
        <v>40.088489160000002</v>
      </c>
      <c r="D49" s="15">
        <v>40.012662910000003</v>
      </c>
      <c r="E49" s="346">
        <v>24.096292380000001</v>
      </c>
      <c r="F49" s="347">
        <v>53.804343490000001</v>
      </c>
      <c r="G49" s="348">
        <v>26.219328109999999</v>
      </c>
      <c r="H49" s="348">
        <v>16.947170750000002</v>
      </c>
      <c r="I49" s="348">
        <v>12.50039877</v>
      </c>
      <c r="J49" s="348">
        <v>7.5963035699999999</v>
      </c>
      <c r="K49" s="348">
        <v>25.715124830000001</v>
      </c>
      <c r="L49" s="348">
        <v>16.626845459999998</v>
      </c>
      <c r="M49" s="348">
        <v>23.135944940000002</v>
      </c>
      <c r="N49" s="348">
        <v>16.233311820000001</v>
      </c>
      <c r="O49" s="348">
        <v>11.40583636</v>
      </c>
      <c r="P49" s="348">
        <v>7.4055938499999998</v>
      </c>
      <c r="Q49" s="348">
        <v>22.994276540000001</v>
      </c>
      <c r="R49" s="348">
        <v>16.634270560000001</v>
      </c>
      <c r="S49" s="348">
        <v>14.72600227</v>
      </c>
      <c r="T49" s="348">
        <v>7.4198402999999997</v>
      </c>
      <c r="U49" s="348">
        <v>22.559323620000001</v>
      </c>
      <c r="V49" s="348">
        <v>14.917610310000001</v>
      </c>
      <c r="W49" s="348">
        <v>12.292994459999999</v>
      </c>
      <c r="X49" s="348">
        <v>7.0295816670000004</v>
      </c>
      <c r="Y49" s="348">
        <v>22.6852211</v>
      </c>
      <c r="Z49" s="348">
        <v>14.92500577</v>
      </c>
      <c r="AA49" s="349">
        <v>2.1533139929999998</v>
      </c>
      <c r="AB49" s="349">
        <v>2.0215963619999999</v>
      </c>
      <c r="AC49" s="350">
        <v>18.8727135</v>
      </c>
      <c r="AD49" s="350">
        <v>13.383580289999999</v>
      </c>
      <c r="AE49" s="350">
        <v>7.7440911789999998</v>
      </c>
      <c r="AF49" s="351">
        <v>3.608173587</v>
      </c>
      <c r="AG49" s="351">
        <v>3.8732144960000001</v>
      </c>
      <c r="AH49" s="351">
        <v>3.7551979719999999</v>
      </c>
      <c r="AI49" s="352">
        <v>17.550595730000001</v>
      </c>
      <c r="AJ49" s="352">
        <v>16.291642190000001</v>
      </c>
      <c r="AK49" s="352">
        <v>12.85657855</v>
      </c>
      <c r="AL49" s="352">
        <v>11.45772097</v>
      </c>
      <c r="AM49" s="352">
        <v>8.8194998899999995</v>
      </c>
      <c r="AN49" s="352">
        <v>17.3946191</v>
      </c>
      <c r="AO49" s="352">
        <v>16.299270069999999</v>
      </c>
      <c r="AP49" s="352">
        <v>11.91101742</v>
      </c>
      <c r="AQ49" s="352">
        <v>8.8395530979999997</v>
      </c>
      <c r="AR49" s="352">
        <v>16.520445949999999</v>
      </c>
      <c r="AS49" s="352">
        <v>15.611337750000001</v>
      </c>
      <c r="AT49" s="352">
        <v>16.264152660000001</v>
      </c>
      <c r="AU49" s="352">
        <v>15.675033730000001</v>
      </c>
      <c r="AV49" s="317"/>
      <c r="AW49" s="336">
        <f t="shared" si="1"/>
        <v>20.97217281575</v>
      </c>
    </row>
    <row r="50" spans="1:49" s="242" customFormat="1">
      <c r="A50" s="14" t="s">
        <v>317</v>
      </c>
      <c r="B50" s="14" t="s">
        <v>275</v>
      </c>
      <c r="C50" s="15">
        <v>42.260287769999998</v>
      </c>
      <c r="D50" s="15">
        <v>42.011145120000002</v>
      </c>
      <c r="E50" s="346">
        <v>23.031940500000001</v>
      </c>
      <c r="F50" s="347">
        <v>45.569523089999997</v>
      </c>
      <c r="G50" s="348">
        <v>28.320203719999999</v>
      </c>
      <c r="H50" s="348">
        <v>19.433326749999999</v>
      </c>
      <c r="I50" s="348">
        <v>14.49101776</v>
      </c>
      <c r="J50" s="348">
        <v>8.5161824670000001</v>
      </c>
      <c r="K50" s="348">
        <v>29.400152299999998</v>
      </c>
      <c r="L50" s="348">
        <v>19.134379160000002</v>
      </c>
      <c r="M50" s="348">
        <v>25.64433081</v>
      </c>
      <c r="N50" s="348">
        <v>19.439749710000001</v>
      </c>
      <c r="O50" s="348">
        <v>13.33484075</v>
      </c>
      <c r="P50" s="348">
        <v>7.8736513290000003</v>
      </c>
      <c r="Q50" s="348">
        <v>25.594361880000001</v>
      </c>
      <c r="R50" s="348">
        <v>19.333148560000001</v>
      </c>
      <c r="S50" s="348">
        <v>16.701491879999999</v>
      </c>
      <c r="T50" s="348">
        <v>8.1130958900000003</v>
      </c>
      <c r="U50" s="348">
        <v>25.352064989999999</v>
      </c>
      <c r="V50" s="348">
        <v>17.540211029999998</v>
      </c>
      <c r="W50" s="348">
        <v>14.275680189999999</v>
      </c>
      <c r="X50" s="348">
        <v>7.7467011890000004</v>
      </c>
      <c r="Y50" s="348">
        <v>25.306257800000001</v>
      </c>
      <c r="Z50" s="348">
        <v>17.478267840000001</v>
      </c>
      <c r="AA50" s="349">
        <v>2.302895505</v>
      </c>
      <c r="AB50" s="349">
        <v>2.171193132</v>
      </c>
      <c r="AC50" s="350">
        <v>18.01811842</v>
      </c>
      <c r="AD50" s="350">
        <v>12.57504479</v>
      </c>
      <c r="AE50" s="350">
        <v>7.220665211</v>
      </c>
      <c r="AF50" s="351">
        <v>3.6261134020000001</v>
      </c>
      <c r="AG50" s="351">
        <v>3.8776234139999999</v>
      </c>
      <c r="AH50" s="351">
        <v>3.7644657119999998</v>
      </c>
      <c r="AI50" s="352">
        <v>20.440387019999999</v>
      </c>
      <c r="AJ50" s="352">
        <v>18.764019359999999</v>
      </c>
      <c r="AK50" s="352">
        <v>14.240667480000001</v>
      </c>
      <c r="AL50" s="352">
        <v>12.353093400000001</v>
      </c>
      <c r="AM50" s="352">
        <v>9.0557479020000002</v>
      </c>
      <c r="AN50" s="352">
        <v>20.321944569999999</v>
      </c>
      <c r="AO50" s="352">
        <v>18.864806860000002</v>
      </c>
      <c r="AP50" s="352">
        <v>13.014218380000001</v>
      </c>
      <c r="AQ50" s="352">
        <v>9.0719951329999997</v>
      </c>
      <c r="AR50" s="352">
        <v>19.68210234</v>
      </c>
      <c r="AS50" s="352">
        <v>18.33397763</v>
      </c>
      <c r="AT50" s="352">
        <v>19.461362040000001</v>
      </c>
      <c r="AU50" s="352">
        <v>18.388715149999999</v>
      </c>
      <c r="AV50" s="317"/>
      <c r="AW50" s="336">
        <f t="shared" si="1"/>
        <v>22.008877698750002</v>
      </c>
    </row>
    <row r="51" spans="1:49" s="242" customFormat="1">
      <c r="A51" s="14" t="s">
        <v>26</v>
      </c>
      <c r="B51" s="14" t="s">
        <v>275</v>
      </c>
      <c r="C51" s="15">
        <v>45.265678059999999</v>
      </c>
      <c r="D51" s="15">
        <v>45.569773849999997</v>
      </c>
      <c r="E51" s="346">
        <v>25.97905407</v>
      </c>
      <c r="F51" s="347">
        <v>50.092090460000001</v>
      </c>
      <c r="G51" s="348">
        <v>30.492115259999999</v>
      </c>
      <c r="H51" s="348">
        <v>20.68266946</v>
      </c>
      <c r="I51" s="348">
        <v>15.205996730000001</v>
      </c>
      <c r="J51" s="348">
        <v>9.0946200200000007</v>
      </c>
      <c r="K51" s="348">
        <v>33.578203909999999</v>
      </c>
      <c r="L51" s="348">
        <v>20.4216543</v>
      </c>
      <c r="M51" s="348">
        <v>28.00650534</v>
      </c>
      <c r="N51" s="348">
        <v>20.924316959999999</v>
      </c>
      <c r="O51" s="348">
        <v>14.03386605</v>
      </c>
      <c r="P51" s="348">
        <v>8.8674266880000001</v>
      </c>
      <c r="Q51" s="348">
        <v>27.94174186</v>
      </c>
      <c r="R51" s="348">
        <v>21.562172189999998</v>
      </c>
      <c r="S51" s="348">
        <v>18.102773580000001</v>
      </c>
      <c r="T51" s="348">
        <v>8.8749055450000007</v>
      </c>
      <c r="U51" s="348">
        <v>27.808326399999999</v>
      </c>
      <c r="V51" s="348">
        <v>19.633059620000001</v>
      </c>
      <c r="W51" s="348">
        <v>15.85788895</v>
      </c>
      <c r="X51" s="348">
        <v>8.4839903539999995</v>
      </c>
      <c r="Y51" s="348">
        <v>27.658454809999999</v>
      </c>
      <c r="Z51" s="348">
        <v>19.537046119999999</v>
      </c>
      <c r="AA51" s="349">
        <v>2.41617675</v>
      </c>
      <c r="AB51" s="349">
        <v>2.272615998</v>
      </c>
      <c r="AC51" s="350">
        <v>20.549881920000001</v>
      </c>
      <c r="AD51" s="350">
        <v>14.262353989999999</v>
      </c>
      <c r="AE51" s="350">
        <v>8.0492624530000008</v>
      </c>
      <c r="AF51" s="351">
        <v>3.7574343419999998</v>
      </c>
      <c r="AG51" s="351">
        <v>4.004974228</v>
      </c>
      <c r="AH51" s="351">
        <v>3.891641055</v>
      </c>
      <c r="AI51" s="352">
        <v>22.176357339999999</v>
      </c>
      <c r="AJ51" s="352">
        <v>20.26842327</v>
      </c>
      <c r="AK51" s="352">
        <v>15.16714324</v>
      </c>
      <c r="AL51" s="352">
        <v>13.085829029999999</v>
      </c>
      <c r="AM51" s="352">
        <v>9.3313286239999993</v>
      </c>
      <c r="AN51" s="352">
        <v>22.08277696</v>
      </c>
      <c r="AO51" s="352">
        <v>20.356810039999999</v>
      </c>
      <c r="AP51" s="352">
        <v>13.7934369</v>
      </c>
      <c r="AQ51" s="352">
        <v>9.3419494620000005</v>
      </c>
      <c r="AR51" s="352">
        <v>21.360210179999999</v>
      </c>
      <c r="AS51" s="352">
        <v>19.88934338</v>
      </c>
      <c r="AT51" s="352">
        <v>21.17020222</v>
      </c>
      <c r="AU51" s="352">
        <v>19.925449740000001</v>
      </c>
      <c r="AV51" s="317"/>
      <c r="AW51" s="336">
        <f t="shared" si="1"/>
        <v>23.959316555000001</v>
      </c>
    </row>
    <row r="52" spans="1:49" s="242" customFormat="1">
      <c r="A52" s="14" t="s">
        <v>131</v>
      </c>
      <c r="B52" s="14" t="s">
        <v>275</v>
      </c>
      <c r="C52" s="15">
        <v>40.244490839999997</v>
      </c>
      <c r="D52" s="15">
        <v>40.13568841</v>
      </c>
      <c r="E52" s="346">
        <v>25.844180819999998</v>
      </c>
      <c r="F52" s="347">
        <v>57.277777129999997</v>
      </c>
      <c r="G52" s="348">
        <v>25.09010834</v>
      </c>
      <c r="H52" s="348">
        <v>17.93603804</v>
      </c>
      <c r="I52" s="348">
        <v>13.233305590000001</v>
      </c>
      <c r="J52" s="348">
        <v>8.3631334190000004</v>
      </c>
      <c r="K52" s="348">
        <v>26.936574350000001</v>
      </c>
      <c r="L52" s="348">
        <v>17.125470320000002</v>
      </c>
      <c r="M52" s="348">
        <v>23.367078169999999</v>
      </c>
      <c r="N52" s="348">
        <v>16.243764469999999</v>
      </c>
      <c r="O52" s="348">
        <v>11.943071850000001</v>
      </c>
      <c r="P52" s="348">
        <v>7.8459203000000004</v>
      </c>
      <c r="Q52" s="348">
        <v>23.531522379999998</v>
      </c>
      <c r="R52" s="348">
        <v>17.72295862</v>
      </c>
      <c r="S52" s="348">
        <v>15.21193238</v>
      </c>
      <c r="T52" s="348">
        <v>7.8850062769999996</v>
      </c>
      <c r="U52" s="348">
        <v>23.176330650000001</v>
      </c>
      <c r="V52" s="348">
        <v>15.412392820000001</v>
      </c>
      <c r="W52" s="348">
        <v>12.788952650000001</v>
      </c>
      <c r="X52" s="348">
        <v>7.4651279209999997</v>
      </c>
      <c r="Y52" s="348">
        <v>23.07231805</v>
      </c>
      <c r="Z52" s="348">
        <v>15.305888749999999</v>
      </c>
      <c r="AA52" s="349">
        <v>2.192047847</v>
      </c>
      <c r="AB52" s="349">
        <v>2.053062707</v>
      </c>
      <c r="AC52" s="350">
        <v>20.13636258</v>
      </c>
      <c r="AD52" s="350">
        <v>14.532488470000001</v>
      </c>
      <c r="AE52" s="350">
        <v>8.6471202829999996</v>
      </c>
      <c r="AF52" s="351">
        <v>3.6260156239999999</v>
      </c>
      <c r="AG52" s="351">
        <v>3.8795654169999998</v>
      </c>
      <c r="AH52" s="351">
        <v>3.7754383960000002</v>
      </c>
      <c r="AI52" s="352">
        <v>17.952669400000001</v>
      </c>
      <c r="AJ52" s="352">
        <v>16.764240860000001</v>
      </c>
      <c r="AK52" s="352">
        <v>13.294326760000001</v>
      </c>
      <c r="AL52" s="352">
        <v>11.851150049999999</v>
      </c>
      <c r="AM52" s="352">
        <v>9.0874395579999998</v>
      </c>
      <c r="AN52" s="352">
        <v>17.78549207</v>
      </c>
      <c r="AO52" s="352">
        <v>16.76528617</v>
      </c>
      <c r="AP52" s="352">
        <v>12.33476522</v>
      </c>
      <c r="AQ52" s="352">
        <v>9.1142720199999996</v>
      </c>
      <c r="AR52" s="352">
        <v>16.956143409999999</v>
      </c>
      <c r="AS52" s="352">
        <v>16.10402762</v>
      </c>
      <c r="AT52" s="352">
        <v>16.672951279999999</v>
      </c>
      <c r="AU52" s="352">
        <v>16.151195659999999</v>
      </c>
      <c r="AV52" s="317"/>
      <c r="AW52" s="336">
        <f t="shared" si="1"/>
        <v>21.558347226750001</v>
      </c>
    </row>
    <row r="53" spans="1:49" s="242" customFormat="1">
      <c r="A53" s="14" t="s">
        <v>237</v>
      </c>
      <c r="B53" s="14" t="s">
        <v>325</v>
      </c>
      <c r="C53" s="15">
        <v>42.158324</v>
      </c>
      <c r="D53" s="15">
        <v>41.803693369999998</v>
      </c>
      <c r="E53" s="346">
        <v>23.297303200000002</v>
      </c>
      <c r="F53" s="347">
        <v>48.021798359999998</v>
      </c>
      <c r="G53" s="348">
        <v>27.699369839999999</v>
      </c>
      <c r="H53" s="348">
        <v>19.589423140000001</v>
      </c>
      <c r="I53" s="348">
        <v>13.271009790000001</v>
      </c>
      <c r="J53" s="348">
        <v>8.4553401059999995</v>
      </c>
      <c r="K53" s="348">
        <v>30.936432499999999</v>
      </c>
      <c r="L53" s="348">
        <v>19.052636580000001</v>
      </c>
      <c r="M53" s="348">
        <v>26.23833578</v>
      </c>
      <c r="N53" s="348">
        <v>19.109208160000001</v>
      </c>
      <c r="O53" s="348">
        <v>14.17216717</v>
      </c>
      <c r="P53" s="348">
        <v>8.1378632329999991</v>
      </c>
      <c r="Q53" s="348">
        <v>26.18621504</v>
      </c>
      <c r="R53" s="348">
        <v>19.935239979999999</v>
      </c>
      <c r="S53" s="348">
        <v>16.880867739999999</v>
      </c>
      <c r="T53" s="348">
        <v>8.1718042900000007</v>
      </c>
      <c r="U53" s="348">
        <v>26.006313890000001</v>
      </c>
      <c r="V53" s="348">
        <v>17.77376456</v>
      </c>
      <c r="W53" s="348">
        <v>14.416806100000001</v>
      </c>
      <c r="X53" s="348">
        <v>7.7928469290000004</v>
      </c>
      <c r="Y53" s="348">
        <v>25.873611</v>
      </c>
      <c r="Z53" s="348">
        <v>17.734724050000001</v>
      </c>
      <c r="AA53" s="349">
        <v>2.3909076900000001</v>
      </c>
      <c r="AB53" s="349">
        <v>2.2541086149999998</v>
      </c>
      <c r="AC53" s="350">
        <v>18.78703565</v>
      </c>
      <c r="AD53" s="350">
        <v>13.103165369999999</v>
      </c>
      <c r="AE53" s="350">
        <v>7.4405714070000002</v>
      </c>
      <c r="AF53" s="351">
        <v>3.737915648</v>
      </c>
      <c r="AG53" s="351">
        <v>3.9906902259999999</v>
      </c>
      <c r="AH53" s="351">
        <v>3.8746882299999998</v>
      </c>
      <c r="AI53" s="352">
        <v>20.553076189999999</v>
      </c>
      <c r="AJ53" s="352">
        <v>18.874335089999999</v>
      </c>
      <c r="AK53" s="352">
        <v>14.23954079</v>
      </c>
      <c r="AL53" s="352">
        <v>12.364638279999999</v>
      </c>
      <c r="AM53" s="352">
        <v>9.0488023159999997</v>
      </c>
      <c r="AN53" s="352">
        <v>20.43415486</v>
      </c>
      <c r="AO53" s="352">
        <v>18.93698826</v>
      </c>
      <c r="AP53" s="352">
        <v>13.006976140000001</v>
      </c>
      <c r="AQ53" s="352">
        <v>9.0726028210000003</v>
      </c>
      <c r="AR53" s="352">
        <v>19.72419889</v>
      </c>
      <c r="AS53" s="352">
        <v>18.378704639999999</v>
      </c>
      <c r="AT53" s="352">
        <v>19.467422410000001</v>
      </c>
      <c r="AU53" s="352">
        <v>18.459053140000002</v>
      </c>
      <c r="AV53" s="317"/>
      <c r="AW53" s="336">
        <f t="shared" si="1"/>
        <v>22.09990277</v>
      </c>
    </row>
    <row r="54" spans="1:49" s="242" customFormat="1">
      <c r="A54" s="14" t="s">
        <v>371</v>
      </c>
      <c r="B54" s="14" t="s">
        <v>277</v>
      </c>
      <c r="C54" s="15">
        <v>36.310426929999998</v>
      </c>
      <c r="D54" s="15">
        <v>36.038620889999997</v>
      </c>
      <c r="E54" s="346">
        <v>25.193237199999999</v>
      </c>
      <c r="F54" s="347">
        <v>56.94815912</v>
      </c>
      <c r="G54" s="348">
        <v>28.2773909</v>
      </c>
      <c r="H54" s="348">
        <v>19.77883886</v>
      </c>
      <c r="I54" s="348">
        <v>14.52115341</v>
      </c>
      <c r="J54" s="348">
        <v>9.0822422310000004</v>
      </c>
      <c r="K54" s="348">
        <v>31.211798680000001</v>
      </c>
      <c r="L54" s="348">
        <v>19.128105380000001</v>
      </c>
      <c r="M54" s="348">
        <v>26.279432230000001</v>
      </c>
      <c r="N54" s="348">
        <v>20.147925610000001</v>
      </c>
      <c r="O54" s="348">
        <v>14.11563009</v>
      </c>
      <c r="P54" s="348">
        <v>8.446051014</v>
      </c>
      <c r="Q54" s="348">
        <v>26.165192569999999</v>
      </c>
      <c r="R54" s="348">
        <v>19.991374660000002</v>
      </c>
      <c r="S54" s="348">
        <v>17.153252890000001</v>
      </c>
      <c r="T54" s="348">
        <v>8.5912645150000007</v>
      </c>
      <c r="U54" s="348">
        <v>25.919998110000002</v>
      </c>
      <c r="V54" s="348">
        <v>18.127789379999999</v>
      </c>
      <c r="W54" s="348">
        <v>14.746435180000001</v>
      </c>
      <c r="X54" s="348">
        <v>8.2454228510000007</v>
      </c>
      <c r="Y54" s="348">
        <v>25.81372863</v>
      </c>
      <c r="Z54" s="348">
        <v>18.064809700000001</v>
      </c>
      <c r="AA54" s="349">
        <v>2.4065372209999998</v>
      </c>
      <c r="AB54" s="349">
        <v>2.2531608059999999</v>
      </c>
      <c r="AC54" s="350">
        <v>19.18757974</v>
      </c>
      <c r="AD54" s="350">
        <v>13.74356867</v>
      </c>
      <c r="AE54" s="350">
        <v>8.2547608609999994</v>
      </c>
      <c r="AF54" s="351">
        <v>3.867489645</v>
      </c>
      <c r="AG54" s="351">
        <v>4.1393665909999999</v>
      </c>
      <c r="AH54" s="351">
        <v>4.0172225739999998</v>
      </c>
      <c r="AI54" s="352">
        <v>19.652129030000001</v>
      </c>
      <c r="AJ54" s="352">
        <v>18.329483929999999</v>
      </c>
      <c r="AK54" s="352">
        <v>14.50881652</v>
      </c>
      <c r="AL54" s="352">
        <v>12.83987417</v>
      </c>
      <c r="AM54" s="352">
        <v>9.4197331799999997</v>
      </c>
      <c r="AN54" s="352">
        <v>19.435312639999999</v>
      </c>
      <c r="AO54" s="352">
        <v>18.326659410000001</v>
      </c>
      <c r="AP54" s="352">
        <v>13.39913683</v>
      </c>
      <c r="AQ54" s="352">
        <v>9.4561315770000007</v>
      </c>
      <c r="AR54" s="352">
        <v>18.639199380000001</v>
      </c>
      <c r="AS54" s="352">
        <v>17.79663266</v>
      </c>
      <c r="AT54" s="352">
        <v>18.508834480000001</v>
      </c>
      <c r="AU54" s="352">
        <v>17.818029599999999</v>
      </c>
      <c r="AV54" s="317"/>
      <c r="AW54" s="336">
        <f t="shared" si="1"/>
        <v>20.890582595249999</v>
      </c>
    </row>
    <row r="55" spans="1:49" s="242" customFormat="1">
      <c r="A55" s="14" t="s">
        <v>7</v>
      </c>
      <c r="B55" s="14" t="s">
        <v>275</v>
      </c>
      <c r="C55" s="15">
        <v>42.615838310000001</v>
      </c>
      <c r="D55" s="15">
        <v>42.356777630000003</v>
      </c>
      <c r="E55" s="346">
        <v>25.549984569999999</v>
      </c>
      <c r="F55" s="347">
        <v>53.747514709999997</v>
      </c>
      <c r="G55" s="348">
        <v>26.953358609999999</v>
      </c>
      <c r="H55" s="348">
        <v>19.02177769</v>
      </c>
      <c r="I55" s="348">
        <v>13.291195030000001</v>
      </c>
      <c r="J55" s="348">
        <v>8.6051272480000005</v>
      </c>
      <c r="K55" s="348">
        <v>27.93050749</v>
      </c>
      <c r="L55" s="348">
        <v>19.459853349999999</v>
      </c>
      <c r="M55" s="348">
        <v>26.02501603</v>
      </c>
      <c r="N55" s="348">
        <v>18.576781019999999</v>
      </c>
      <c r="O55" s="348">
        <v>13.645120800000001</v>
      </c>
      <c r="P55" s="348">
        <v>8.2758661629999999</v>
      </c>
      <c r="Q55" s="348">
        <v>26.107209539999999</v>
      </c>
      <c r="R55" s="348">
        <v>19.747569330000001</v>
      </c>
      <c r="S55" s="348">
        <v>16.79502213</v>
      </c>
      <c r="T55" s="348">
        <v>8.2427018529999998</v>
      </c>
      <c r="U55" s="348">
        <v>25.845944070000002</v>
      </c>
      <c r="V55" s="348">
        <v>17.780048910000001</v>
      </c>
      <c r="W55" s="348">
        <v>14.395871509999999</v>
      </c>
      <c r="X55" s="348">
        <v>7.8516703850000003</v>
      </c>
      <c r="Y55" s="348">
        <v>25.80849482</v>
      </c>
      <c r="Z55" s="348">
        <v>17.752540249999999</v>
      </c>
      <c r="AA55" s="349">
        <v>2.5134843189999998</v>
      </c>
      <c r="AB55" s="349">
        <v>2.3433849630000001</v>
      </c>
      <c r="AC55" s="350">
        <v>20.380268749999999</v>
      </c>
      <c r="AD55" s="350">
        <v>14.294670379999999</v>
      </c>
      <c r="AE55" s="350">
        <v>8.2383659470000001</v>
      </c>
      <c r="AF55" s="351">
        <v>3.875411132</v>
      </c>
      <c r="AG55" s="351">
        <v>4.1392102609999997</v>
      </c>
      <c r="AH55" s="351">
        <v>4.020766225</v>
      </c>
      <c r="AI55" s="352">
        <v>19.205131179999999</v>
      </c>
      <c r="AJ55" s="352">
        <v>17.75698912</v>
      </c>
      <c r="AK55" s="352">
        <v>13.806387880000001</v>
      </c>
      <c r="AL55" s="352">
        <v>12.08052848</v>
      </c>
      <c r="AM55" s="352">
        <v>9.0619409500000003</v>
      </c>
      <c r="AN55" s="352">
        <v>19.085292330000001</v>
      </c>
      <c r="AO55" s="352">
        <v>17.799985899999999</v>
      </c>
      <c r="AP55" s="352">
        <v>12.673190569999999</v>
      </c>
      <c r="AQ55" s="352">
        <v>9.0862073240000001</v>
      </c>
      <c r="AR55" s="352">
        <v>18.311346820000001</v>
      </c>
      <c r="AS55" s="352">
        <v>17.15540747</v>
      </c>
      <c r="AT55" s="352">
        <v>17.856096619999999</v>
      </c>
      <c r="AU55" s="352">
        <v>17.231983840000002</v>
      </c>
      <c r="AV55" s="317"/>
      <c r="AW55" s="336">
        <f t="shared" si="1"/>
        <v>22.471109594749997</v>
      </c>
    </row>
    <row r="56" spans="1:49" s="242" customFormat="1">
      <c r="A56" s="14" t="s">
        <v>312</v>
      </c>
      <c r="B56" s="14" t="s">
        <v>278</v>
      </c>
      <c r="C56" s="15">
        <v>42.393938210000002</v>
      </c>
      <c r="D56" s="15">
        <v>37.537618080000001</v>
      </c>
      <c r="E56" s="346">
        <v>25.181506129999999</v>
      </c>
      <c r="F56" s="347">
        <v>56.64899973</v>
      </c>
      <c r="G56" s="348">
        <v>50.912560640000002</v>
      </c>
      <c r="H56" s="348">
        <v>44.194124840000001</v>
      </c>
      <c r="I56" s="348">
        <v>29.707181160000001</v>
      </c>
      <c r="J56" s="348">
        <v>20.532246430000001</v>
      </c>
      <c r="K56" s="348">
        <v>44.784982900000003</v>
      </c>
      <c r="L56" s="348">
        <v>38.552275420000001</v>
      </c>
      <c r="M56" s="348">
        <v>35.425729089999997</v>
      </c>
      <c r="N56" s="348">
        <v>31.176482530000001</v>
      </c>
      <c r="O56" s="348">
        <v>22.282159920000002</v>
      </c>
      <c r="P56" s="348">
        <v>12.343341410000001</v>
      </c>
      <c r="Q56" s="348">
        <v>30.423142680000002</v>
      </c>
      <c r="R56" s="348">
        <v>27.018103419999999</v>
      </c>
      <c r="S56" s="348">
        <v>23.021915509999999</v>
      </c>
      <c r="T56" s="348">
        <v>10.186321749999999</v>
      </c>
      <c r="U56" s="348">
        <v>25.646626640000001</v>
      </c>
      <c r="V56" s="348">
        <v>17.94521117</v>
      </c>
      <c r="W56" s="348">
        <v>14.74761711</v>
      </c>
      <c r="X56" s="348">
        <v>7.956231088</v>
      </c>
      <c r="Y56" s="348">
        <v>22.115406350000001</v>
      </c>
      <c r="Z56" s="348">
        <v>13.978040780000001</v>
      </c>
      <c r="AA56" s="349">
        <v>2.5345916470000001</v>
      </c>
      <c r="AB56" s="349">
        <v>2.0970161350000001</v>
      </c>
      <c r="AC56" s="350">
        <v>20.078956229999999</v>
      </c>
      <c r="AD56" s="350">
        <v>14.06382606</v>
      </c>
      <c r="AE56" s="350">
        <v>8.1611025189999999</v>
      </c>
      <c r="AF56" s="351">
        <v>5.2492580220000002</v>
      </c>
      <c r="AG56" s="351">
        <v>4.3820463370000002</v>
      </c>
      <c r="AH56" s="351">
        <v>3.6794952090000002</v>
      </c>
      <c r="AI56" s="352">
        <v>28.26456572</v>
      </c>
      <c r="AJ56" s="352">
        <v>26.717865140000001</v>
      </c>
      <c r="AK56" s="352">
        <v>19.09321735</v>
      </c>
      <c r="AL56" s="352">
        <v>16.368646470000002</v>
      </c>
      <c r="AM56" s="352">
        <v>10.71333986</v>
      </c>
      <c r="AN56" s="352">
        <v>24.036196839999999</v>
      </c>
      <c r="AO56" s="352">
        <v>23.068407959999998</v>
      </c>
      <c r="AP56" s="352">
        <v>15.264739799999999</v>
      </c>
      <c r="AQ56" s="352">
        <v>9.8907445670000005</v>
      </c>
      <c r="AR56" s="352">
        <v>20.000633619999999</v>
      </c>
      <c r="AS56" s="352">
        <v>18.725603540000002</v>
      </c>
      <c r="AT56" s="352">
        <v>16.697372829999999</v>
      </c>
      <c r="AU56" s="352">
        <v>15.929106000000001</v>
      </c>
      <c r="AV56" s="317"/>
      <c r="AW56" s="336">
        <f t="shared" si="1"/>
        <v>24.593650426750003</v>
      </c>
    </row>
    <row r="57" spans="1:49" s="242" customFormat="1">
      <c r="A57" s="14" t="s">
        <v>266</v>
      </c>
      <c r="B57" s="14" t="s">
        <v>279</v>
      </c>
      <c r="C57" s="15">
        <v>43.428648809999999</v>
      </c>
      <c r="D57" s="15">
        <v>39.257360980000001</v>
      </c>
      <c r="E57" s="346">
        <v>24.105790639999999</v>
      </c>
      <c r="F57" s="347">
        <v>55.553041139999998</v>
      </c>
      <c r="G57" s="348">
        <v>48.927575060000002</v>
      </c>
      <c r="H57" s="348">
        <v>43.409618109999997</v>
      </c>
      <c r="I57" s="348">
        <v>30.527491950000002</v>
      </c>
      <c r="J57" s="348">
        <v>22.083604040000001</v>
      </c>
      <c r="K57" s="348">
        <v>42.620083700000002</v>
      </c>
      <c r="L57" s="348">
        <v>38.27712374</v>
      </c>
      <c r="M57" s="348">
        <v>32.968113950000003</v>
      </c>
      <c r="N57" s="348">
        <v>30.340544520000002</v>
      </c>
      <c r="O57" s="348">
        <v>22.21702436</v>
      </c>
      <c r="P57" s="348">
        <v>12.54479742</v>
      </c>
      <c r="Q57" s="348">
        <v>29.092258439999998</v>
      </c>
      <c r="R57" s="348">
        <v>26.28064402</v>
      </c>
      <c r="S57" s="348">
        <v>22.605445670000002</v>
      </c>
      <c r="T57" s="348">
        <v>10.68242811</v>
      </c>
      <c r="U57" s="348">
        <v>24.347976719999998</v>
      </c>
      <c r="V57" s="348">
        <v>17.300118550000001</v>
      </c>
      <c r="W57" s="348">
        <v>14.445644160000001</v>
      </c>
      <c r="X57" s="348">
        <v>7.9274508780000001</v>
      </c>
      <c r="Y57" s="348">
        <v>21.933692610000001</v>
      </c>
      <c r="Z57" s="348">
        <v>14.870353</v>
      </c>
      <c r="AA57" s="349">
        <v>2.531353529</v>
      </c>
      <c r="AB57" s="349">
        <v>2.095624478</v>
      </c>
      <c r="AC57" s="350">
        <v>18.45867419</v>
      </c>
      <c r="AD57" s="350">
        <v>13.459010729999999</v>
      </c>
      <c r="AE57" s="350">
        <v>7.9475627409999996</v>
      </c>
      <c r="AF57" s="351">
        <v>5.2087463380000001</v>
      </c>
      <c r="AG57" s="351">
        <v>4.3673615010000004</v>
      </c>
      <c r="AH57" s="351">
        <v>3.6847686569999998</v>
      </c>
      <c r="AI57" s="352">
        <v>25.809225380000001</v>
      </c>
      <c r="AJ57" s="352">
        <v>24.25377726</v>
      </c>
      <c r="AK57" s="352">
        <v>18.048480170000001</v>
      </c>
      <c r="AL57" s="352">
        <v>15.748619639999999</v>
      </c>
      <c r="AM57" s="352">
        <v>10.70552659</v>
      </c>
      <c r="AN57" s="352">
        <v>22.943376789999999</v>
      </c>
      <c r="AO57" s="352">
        <v>22.040691219999999</v>
      </c>
      <c r="AP57" s="352">
        <v>15.363953649999999</v>
      </c>
      <c r="AQ57" s="352">
        <v>10.09689856</v>
      </c>
      <c r="AR57" s="352">
        <v>18.944831610000001</v>
      </c>
      <c r="AS57" s="352">
        <v>17.806339479999998</v>
      </c>
      <c r="AT57" s="352">
        <v>16.93925978</v>
      </c>
      <c r="AU57" s="352">
        <v>16.22251846</v>
      </c>
      <c r="AV57" s="317"/>
      <c r="AW57" s="336">
        <f t="shared" si="1"/>
        <v>23.968754589749999</v>
      </c>
    </row>
    <row r="58" spans="1:49" s="242" customFormat="1">
      <c r="A58" s="14" t="s">
        <v>392</v>
      </c>
      <c r="B58" s="14" t="s">
        <v>280</v>
      </c>
      <c r="C58" s="15">
        <v>43.687629250000001</v>
      </c>
      <c r="D58" s="15">
        <v>41.077415950000002</v>
      </c>
      <c r="E58" s="346">
        <v>21.357006550000001</v>
      </c>
      <c r="F58" s="347">
        <v>53.471113899999999</v>
      </c>
      <c r="G58" s="348">
        <v>38.286286140000001</v>
      </c>
      <c r="H58" s="348">
        <v>30.490924280000002</v>
      </c>
      <c r="I58" s="348">
        <v>20.393303199999998</v>
      </c>
      <c r="J58" s="348">
        <v>13.71207257</v>
      </c>
      <c r="K58" s="348">
        <v>36.107574100000001</v>
      </c>
      <c r="L58" s="348">
        <v>29.36322818</v>
      </c>
      <c r="M58" s="348">
        <v>26.814452370000001</v>
      </c>
      <c r="N58" s="348">
        <v>22.013087479999999</v>
      </c>
      <c r="O58" s="348">
        <v>16.047814500000001</v>
      </c>
      <c r="P58" s="348">
        <v>8.6698114569999998</v>
      </c>
      <c r="Q58" s="348">
        <v>25.71893421</v>
      </c>
      <c r="R58" s="348">
        <v>21.87246493</v>
      </c>
      <c r="S58" s="348">
        <v>18.831444220000002</v>
      </c>
      <c r="T58" s="348">
        <v>8.1364910199999994</v>
      </c>
      <c r="U58" s="348">
        <v>20.674113810000001</v>
      </c>
      <c r="V58" s="348">
        <v>12.572265249999999</v>
      </c>
      <c r="W58" s="348">
        <v>10.432821260000001</v>
      </c>
      <c r="X58" s="348">
        <v>6.1906102079999998</v>
      </c>
      <c r="Y58" s="348">
        <v>19.376483839999999</v>
      </c>
      <c r="Z58" s="348">
        <v>11.33357942</v>
      </c>
      <c r="AA58" s="349">
        <v>2.1038142739999999</v>
      </c>
      <c r="AB58" s="349">
        <v>1.8744270139999999</v>
      </c>
      <c r="AC58" s="350">
        <v>16.895254040000001</v>
      </c>
      <c r="AD58" s="350">
        <v>11.981597369999999</v>
      </c>
      <c r="AE58" s="350">
        <v>6.9584928799999997</v>
      </c>
      <c r="AF58" s="351">
        <v>4.3185499759999999</v>
      </c>
      <c r="AG58" s="351">
        <v>3.8434399049999999</v>
      </c>
      <c r="AH58" s="351">
        <v>3.5488722080000001</v>
      </c>
      <c r="AI58" s="352">
        <v>20.119800120000001</v>
      </c>
      <c r="AJ58" s="352">
        <v>19.052373840000001</v>
      </c>
      <c r="AK58" s="352">
        <v>14.347771160000001</v>
      </c>
      <c r="AL58" s="352">
        <v>12.662091090000001</v>
      </c>
      <c r="AM58" s="352">
        <v>9.3202211459999997</v>
      </c>
      <c r="AN58" s="352">
        <v>19.33907756</v>
      </c>
      <c r="AO58" s="352">
        <v>18.573930399999998</v>
      </c>
      <c r="AP58" s="352">
        <v>12.93180388</v>
      </c>
      <c r="AQ58" s="352">
        <v>9.1733101040000005</v>
      </c>
      <c r="AR58" s="352">
        <v>15.14270973</v>
      </c>
      <c r="AS58" s="352">
        <v>14.41342455</v>
      </c>
      <c r="AT58" s="352">
        <v>14.239323300000001</v>
      </c>
      <c r="AU58" s="352">
        <v>13.80261512</v>
      </c>
      <c r="AV58" s="317"/>
      <c r="AW58" s="336">
        <f t="shared" si="1"/>
        <v>21.817062548499997</v>
      </c>
    </row>
    <row r="59" spans="1:49" s="242" customFormat="1">
      <c r="A59" s="14" t="s">
        <v>309</v>
      </c>
      <c r="B59" s="14" t="s">
        <v>281</v>
      </c>
      <c r="C59" s="15">
        <v>48.19268168</v>
      </c>
      <c r="D59" s="15">
        <v>43.49224427</v>
      </c>
      <c r="E59" s="346">
        <v>28.874120260000002</v>
      </c>
      <c r="F59" s="347">
        <v>68.45275968</v>
      </c>
      <c r="G59" s="348">
        <v>79.693859059999994</v>
      </c>
      <c r="H59" s="348">
        <v>73.026025939999997</v>
      </c>
      <c r="I59" s="348">
        <v>46.704333589999997</v>
      </c>
      <c r="J59" s="348">
        <v>30.716781009999998</v>
      </c>
      <c r="K59" s="348">
        <v>66.011133959999995</v>
      </c>
      <c r="L59" s="348">
        <v>58.477523069999997</v>
      </c>
      <c r="M59" s="348">
        <v>46.301182709999999</v>
      </c>
      <c r="N59" s="348">
        <v>41.811296280000001</v>
      </c>
      <c r="O59" s="348">
        <v>28.7949743</v>
      </c>
      <c r="P59" s="348">
        <v>15.644836939999999</v>
      </c>
      <c r="Q59" s="348">
        <v>36.691534349999998</v>
      </c>
      <c r="R59" s="348">
        <v>31.813260289999999</v>
      </c>
      <c r="S59" s="348">
        <v>26.823221780000001</v>
      </c>
      <c r="T59" s="348">
        <v>11.440599969999999</v>
      </c>
      <c r="U59" s="348">
        <v>29.112375490000002</v>
      </c>
      <c r="V59" s="348">
        <v>20.740544289999999</v>
      </c>
      <c r="W59" s="348">
        <v>16.649207830000002</v>
      </c>
      <c r="X59" s="348">
        <v>8.8961659940000004</v>
      </c>
      <c r="Y59" s="348">
        <v>25.133253849999999</v>
      </c>
      <c r="Z59" s="348">
        <v>16.817774419999999</v>
      </c>
      <c r="AA59" s="349">
        <v>2.7292801130000002</v>
      </c>
      <c r="AB59" s="349">
        <v>2.221683251</v>
      </c>
      <c r="AC59" s="350">
        <v>23.76994612</v>
      </c>
      <c r="AD59" s="350">
        <v>16.262089920000001</v>
      </c>
      <c r="AE59" s="350">
        <v>9.424862675</v>
      </c>
      <c r="AF59" s="351">
        <v>5.7637791470000002</v>
      </c>
      <c r="AG59" s="351">
        <v>4.7279363480000001</v>
      </c>
      <c r="AH59" s="351">
        <v>3.8389385589999998</v>
      </c>
      <c r="AI59" s="352">
        <v>34.983079500000002</v>
      </c>
      <c r="AJ59" s="352">
        <v>33.181287570000002</v>
      </c>
      <c r="AK59" s="352">
        <v>22.768347940000002</v>
      </c>
      <c r="AL59" s="352">
        <v>19.127558230000002</v>
      </c>
      <c r="AM59" s="352">
        <v>11.67695423</v>
      </c>
      <c r="AN59" s="352">
        <v>26.629916779999999</v>
      </c>
      <c r="AO59" s="352">
        <v>25.53567327</v>
      </c>
      <c r="AP59" s="352">
        <v>16.282719239999999</v>
      </c>
      <c r="AQ59" s="352">
        <v>10.658157900000001</v>
      </c>
      <c r="AR59" s="352">
        <v>22.550269490000002</v>
      </c>
      <c r="AS59" s="352">
        <v>20.948677150000002</v>
      </c>
      <c r="AT59" s="352">
        <v>18.933500179999999</v>
      </c>
      <c r="AU59" s="352">
        <v>17.942063480000002</v>
      </c>
      <c r="AV59" s="317"/>
      <c r="AW59" s="336">
        <f t="shared" si="1"/>
        <v>28.694790388250002</v>
      </c>
    </row>
    <row r="60" spans="1:49" s="242" customFormat="1">
      <c r="A60" s="14" t="s">
        <v>258</v>
      </c>
      <c r="B60" s="14" t="s">
        <v>282</v>
      </c>
      <c r="C60" s="15">
        <v>48.094931590000002</v>
      </c>
      <c r="D60" s="15">
        <v>41.708470589999997</v>
      </c>
      <c r="E60" s="346">
        <v>31.73716611</v>
      </c>
      <c r="F60" s="347">
        <v>77.287304449999993</v>
      </c>
      <c r="G60" s="348">
        <v>88.086357669999998</v>
      </c>
      <c r="H60" s="348">
        <v>80.178211559999994</v>
      </c>
      <c r="I60" s="348">
        <v>52.356713460000002</v>
      </c>
      <c r="J60" s="348">
        <v>34.30204466</v>
      </c>
      <c r="K60" s="348">
        <v>72.060551489999995</v>
      </c>
      <c r="L60" s="348">
        <v>65.078919299999995</v>
      </c>
      <c r="M60" s="348">
        <v>49.257559489999998</v>
      </c>
      <c r="N60" s="348">
        <v>44.767791670000001</v>
      </c>
      <c r="O60" s="348">
        <v>30.53408559</v>
      </c>
      <c r="P60" s="348">
        <v>16.64005989</v>
      </c>
      <c r="Q60" s="348">
        <v>40.077072899999997</v>
      </c>
      <c r="R60" s="348">
        <v>36.565340900000002</v>
      </c>
      <c r="S60" s="348">
        <v>30.295110789999999</v>
      </c>
      <c r="T60" s="348">
        <v>13.317373910000001</v>
      </c>
      <c r="U60" s="348">
        <v>29.913497719999999</v>
      </c>
      <c r="V60" s="348">
        <v>21.414067800000002</v>
      </c>
      <c r="W60" s="348">
        <v>17.272033270000001</v>
      </c>
      <c r="X60" s="348">
        <v>9.1187907760000009</v>
      </c>
      <c r="Y60" s="348">
        <v>25.239315860000001</v>
      </c>
      <c r="Z60" s="348">
        <v>16.96107348</v>
      </c>
      <c r="AA60" s="349">
        <v>2.6617400290000002</v>
      </c>
      <c r="AB60" s="349">
        <v>2.1540966240000001</v>
      </c>
      <c r="AC60" s="350">
        <v>26.4643807</v>
      </c>
      <c r="AD60" s="350">
        <v>18.39131145</v>
      </c>
      <c r="AE60" s="350">
        <v>10.40806328</v>
      </c>
      <c r="AF60" s="351">
        <v>5.7685475390000001</v>
      </c>
      <c r="AG60" s="351">
        <v>4.6064473699999997</v>
      </c>
      <c r="AH60" s="351">
        <v>3.7505354739999999</v>
      </c>
      <c r="AI60" s="352">
        <v>37.239410190000001</v>
      </c>
      <c r="AJ60" s="352">
        <v>35.0264296</v>
      </c>
      <c r="AK60" s="352">
        <v>23.82110995</v>
      </c>
      <c r="AL60" s="352">
        <v>19.921250879999999</v>
      </c>
      <c r="AM60" s="352">
        <v>12.070777319999999</v>
      </c>
      <c r="AN60" s="352">
        <v>29.872889610000001</v>
      </c>
      <c r="AO60" s="352">
        <v>28.570090830000002</v>
      </c>
      <c r="AP60" s="352">
        <v>18.060506119999999</v>
      </c>
      <c r="AQ60" s="352">
        <v>10.883500039999999</v>
      </c>
      <c r="AR60" s="352">
        <v>22.59409054</v>
      </c>
      <c r="AS60" s="352">
        <v>20.987999420000001</v>
      </c>
      <c r="AT60" s="352">
        <v>18.763206910000001</v>
      </c>
      <c r="AU60" s="352">
        <v>17.815588600000002</v>
      </c>
      <c r="AV60" s="317"/>
      <c r="AW60" s="336">
        <f t="shared" si="1"/>
        <v>29.933311979750002</v>
      </c>
    </row>
    <row r="61" spans="1:49" s="242" customFormat="1">
      <c r="A61" s="14" t="s">
        <v>378</v>
      </c>
      <c r="B61" s="14" t="s">
        <v>278</v>
      </c>
      <c r="C61" s="15">
        <v>48.253345889999999</v>
      </c>
      <c r="D61" s="15">
        <v>42.750863219999999</v>
      </c>
      <c r="E61" s="346">
        <v>30.225259340000001</v>
      </c>
      <c r="F61" s="347">
        <v>73.641955280000005</v>
      </c>
      <c r="G61" s="348">
        <v>89.183613309999998</v>
      </c>
      <c r="H61" s="348">
        <v>80.063851439999993</v>
      </c>
      <c r="I61" s="348">
        <v>51.291642660000001</v>
      </c>
      <c r="J61" s="348">
        <v>32.783070420000001</v>
      </c>
      <c r="K61" s="348">
        <v>69.890192799999994</v>
      </c>
      <c r="L61" s="348">
        <v>62.62954946</v>
      </c>
      <c r="M61" s="348">
        <v>48.002166459999998</v>
      </c>
      <c r="N61" s="348">
        <v>43.519375539999999</v>
      </c>
      <c r="O61" s="348">
        <v>29.433575000000001</v>
      </c>
      <c r="P61" s="348">
        <v>15.89616245</v>
      </c>
      <c r="Q61" s="348">
        <v>40.346859639999998</v>
      </c>
      <c r="R61" s="348">
        <v>36.957766820000003</v>
      </c>
      <c r="S61" s="348">
        <v>30.273328020000001</v>
      </c>
      <c r="T61" s="348">
        <v>13.26902421</v>
      </c>
      <c r="U61" s="348">
        <v>29.738608410000001</v>
      </c>
      <c r="V61" s="348">
        <v>21.201740619999999</v>
      </c>
      <c r="W61" s="348">
        <v>17.101218339999999</v>
      </c>
      <c r="X61" s="348">
        <v>8.9828639549999991</v>
      </c>
      <c r="Y61" s="348">
        <v>25.638087179999999</v>
      </c>
      <c r="Z61" s="348">
        <v>17.253386760000001</v>
      </c>
      <c r="AA61" s="349">
        <v>2.5300583429999999</v>
      </c>
      <c r="AB61" s="349">
        <v>2.0920076920000001</v>
      </c>
      <c r="AC61" s="350">
        <v>25.926844339999999</v>
      </c>
      <c r="AD61" s="350">
        <v>17.924682829999998</v>
      </c>
      <c r="AE61" s="350">
        <v>10.08614588</v>
      </c>
      <c r="AF61" s="351">
        <v>5.523421795</v>
      </c>
      <c r="AG61" s="351">
        <v>4.4991691459999998</v>
      </c>
      <c r="AH61" s="351">
        <v>3.6897758629999999</v>
      </c>
      <c r="AI61" s="352">
        <v>37.686241510000002</v>
      </c>
      <c r="AJ61" s="352">
        <v>35.37782309</v>
      </c>
      <c r="AK61" s="352">
        <v>23.971141419999999</v>
      </c>
      <c r="AL61" s="352">
        <v>19.974783559999999</v>
      </c>
      <c r="AM61" s="352">
        <v>12.031371829999999</v>
      </c>
      <c r="AN61" s="352">
        <v>31.241906270000001</v>
      </c>
      <c r="AO61" s="352">
        <v>29.887420209999998</v>
      </c>
      <c r="AP61" s="352">
        <v>18.62047287</v>
      </c>
      <c r="AQ61" s="352">
        <v>11.012408649999999</v>
      </c>
      <c r="AR61" s="352">
        <v>22.755181289999999</v>
      </c>
      <c r="AS61" s="352">
        <v>21.12460884</v>
      </c>
      <c r="AT61" s="352">
        <v>19.461719850000001</v>
      </c>
      <c r="AU61" s="352">
        <v>18.385231279999999</v>
      </c>
      <c r="AV61" s="317"/>
      <c r="AW61" s="336">
        <f t="shared" si="1"/>
        <v>29.673726270750002</v>
      </c>
    </row>
    <row r="62" spans="1:49" s="242" customFormat="1">
      <c r="A62" s="14" t="s">
        <v>379</v>
      </c>
      <c r="B62" s="14" t="s">
        <v>283</v>
      </c>
      <c r="C62" s="15">
        <v>34.45016794</v>
      </c>
      <c r="D62" s="15">
        <v>32.703156739999997</v>
      </c>
      <c r="E62" s="346">
        <v>25.52308244</v>
      </c>
      <c r="F62" s="347">
        <v>59.356015399999997</v>
      </c>
      <c r="G62" s="348">
        <v>55.273928849999997</v>
      </c>
      <c r="H62" s="348">
        <v>46.973227960000003</v>
      </c>
      <c r="I62" s="348">
        <v>30.859984229999998</v>
      </c>
      <c r="J62" s="348">
        <v>20.29820994</v>
      </c>
      <c r="K62" s="348">
        <v>48.806347610000003</v>
      </c>
      <c r="L62" s="348">
        <v>41.58269988</v>
      </c>
      <c r="M62" s="348">
        <v>36.170515850000001</v>
      </c>
      <c r="N62" s="348">
        <v>31.487958509999999</v>
      </c>
      <c r="O62" s="348">
        <v>21.90287983</v>
      </c>
      <c r="P62" s="348">
        <v>11.658711240000001</v>
      </c>
      <c r="Q62" s="348">
        <v>30.866166310000001</v>
      </c>
      <c r="R62" s="348">
        <v>27.403077400000001</v>
      </c>
      <c r="S62" s="348">
        <v>22.80302262</v>
      </c>
      <c r="T62" s="348">
        <v>9.7532844599999997</v>
      </c>
      <c r="U62" s="348">
        <v>25.08207535</v>
      </c>
      <c r="V62" s="348">
        <v>16.784293049999999</v>
      </c>
      <c r="W62" s="348">
        <v>13.64644034</v>
      </c>
      <c r="X62" s="348">
        <v>7.4090370889999999</v>
      </c>
      <c r="Y62" s="348">
        <v>21.600075480000001</v>
      </c>
      <c r="Z62" s="348">
        <v>13.333886619999999</v>
      </c>
      <c r="AA62" s="349">
        <v>2.5176044750000002</v>
      </c>
      <c r="AB62" s="349">
        <v>2.104138829</v>
      </c>
      <c r="AC62" s="350">
        <v>20.651653039999999</v>
      </c>
      <c r="AD62" s="350">
        <v>14.31909389</v>
      </c>
      <c r="AE62" s="350">
        <v>8.1134630459999997</v>
      </c>
      <c r="AF62" s="351">
        <v>5.0820254629999999</v>
      </c>
      <c r="AG62" s="351">
        <v>4.352903907</v>
      </c>
      <c r="AH62" s="351">
        <v>3.6916231920000002</v>
      </c>
      <c r="AI62" s="352">
        <v>28.265829650000001</v>
      </c>
      <c r="AJ62" s="352">
        <v>26.717282520000001</v>
      </c>
      <c r="AK62" s="352">
        <v>18.71647278</v>
      </c>
      <c r="AL62" s="352">
        <v>15.904104540000001</v>
      </c>
      <c r="AM62" s="352">
        <v>10.380006939999999</v>
      </c>
      <c r="AN62" s="352">
        <v>24.118091809999999</v>
      </c>
      <c r="AO62" s="352">
        <v>23.0298257</v>
      </c>
      <c r="AP62" s="352">
        <v>15.008871040000001</v>
      </c>
      <c r="AQ62" s="352">
        <v>9.7063859580000003</v>
      </c>
      <c r="AR62" s="352">
        <v>19.364276719999999</v>
      </c>
      <c r="AS62" s="352">
        <v>18.066608169999999</v>
      </c>
      <c r="AT62" s="352">
        <v>16.334696810000001</v>
      </c>
      <c r="AU62" s="352">
        <v>15.592985929999999</v>
      </c>
      <c r="AV62" s="317"/>
      <c r="AW62" s="336">
        <f t="shared" si="1"/>
        <v>22.689171126249999</v>
      </c>
    </row>
    <row r="63" spans="1:49" s="242" customFormat="1">
      <c r="A63" s="14" t="s">
        <v>380</v>
      </c>
      <c r="B63" s="14" t="s">
        <v>278</v>
      </c>
      <c r="C63" s="15">
        <v>44.223320190000003</v>
      </c>
      <c r="D63" s="15">
        <v>40.78929548</v>
      </c>
      <c r="E63" s="346">
        <v>27.575174969999999</v>
      </c>
      <c r="F63" s="347">
        <v>63.203050040000001</v>
      </c>
      <c r="G63" s="348">
        <v>62.564359289999999</v>
      </c>
      <c r="H63" s="348">
        <v>56.308839710000001</v>
      </c>
      <c r="I63" s="348">
        <v>35.475150880000001</v>
      </c>
      <c r="J63" s="348">
        <v>24.939694750000001</v>
      </c>
      <c r="K63" s="348">
        <v>47.263561469999999</v>
      </c>
      <c r="L63" s="348">
        <v>44.646878389999998</v>
      </c>
      <c r="M63" s="348">
        <v>36.052576160000001</v>
      </c>
      <c r="N63" s="348">
        <v>32.855341099999997</v>
      </c>
      <c r="O63" s="348">
        <v>23.652766710000002</v>
      </c>
      <c r="P63" s="348">
        <v>12.84594221</v>
      </c>
      <c r="Q63" s="348">
        <v>31.668095520000001</v>
      </c>
      <c r="R63" s="348">
        <v>28.701541769999999</v>
      </c>
      <c r="S63" s="348">
        <v>24.763107389999998</v>
      </c>
      <c r="T63" s="348">
        <v>11.04875919</v>
      </c>
      <c r="U63" s="348">
        <v>24.34276332</v>
      </c>
      <c r="V63" s="348">
        <v>16.36867578</v>
      </c>
      <c r="W63" s="348">
        <v>13.50594349</v>
      </c>
      <c r="X63" s="348">
        <v>7.8669071349999999</v>
      </c>
      <c r="Y63" s="348">
        <v>21.125254259999998</v>
      </c>
      <c r="Z63" s="348">
        <v>13.080797990000001</v>
      </c>
      <c r="AA63" s="349">
        <v>2.5653185500000002</v>
      </c>
      <c r="AB63" s="349">
        <v>2.0813562019999998</v>
      </c>
      <c r="AC63" s="350">
        <v>21.53345358</v>
      </c>
      <c r="AD63" s="350">
        <v>15.67834641</v>
      </c>
      <c r="AE63" s="350">
        <v>9.4669235169999997</v>
      </c>
      <c r="AF63" s="351">
        <v>5.3377155319999998</v>
      </c>
      <c r="AG63" s="351">
        <v>4.39421061</v>
      </c>
      <c r="AH63" s="351">
        <v>3.7867662320000002</v>
      </c>
      <c r="AI63" s="352">
        <v>26.76429985</v>
      </c>
      <c r="AJ63" s="352">
        <v>25.782516510000001</v>
      </c>
      <c r="AK63" s="352">
        <v>18.899439959999999</v>
      </c>
      <c r="AL63" s="352">
        <v>16.42310088</v>
      </c>
      <c r="AM63" s="352">
        <v>11.28914105</v>
      </c>
      <c r="AN63" s="352">
        <v>23.328606350000001</v>
      </c>
      <c r="AO63" s="352">
        <v>22.561733749999998</v>
      </c>
      <c r="AP63" s="352">
        <v>15.43496581</v>
      </c>
      <c r="AQ63" s="352">
        <v>10.3882382</v>
      </c>
      <c r="AR63" s="352">
        <v>17.61382077</v>
      </c>
      <c r="AS63" s="352">
        <v>16.729582709999999</v>
      </c>
      <c r="AT63" s="352">
        <v>15.125263179999999</v>
      </c>
      <c r="AU63" s="352">
        <v>14.65642188</v>
      </c>
      <c r="AV63" s="317"/>
      <c r="AW63" s="336">
        <f t="shared" si="1"/>
        <v>25.282028390000001</v>
      </c>
    </row>
    <row r="64" spans="1:49" s="242" customFormat="1">
      <c r="A64" s="14" t="s">
        <v>75</v>
      </c>
      <c r="B64" s="14" t="s">
        <v>284</v>
      </c>
      <c r="C64" s="15">
        <v>48.370977430000003</v>
      </c>
      <c r="D64" s="15">
        <v>40.661543430000002</v>
      </c>
      <c r="E64" s="346">
        <v>30.748076090000001</v>
      </c>
      <c r="F64" s="347">
        <v>75.577477579999993</v>
      </c>
      <c r="G64" s="348">
        <v>86.082321199999996</v>
      </c>
      <c r="H64" s="348">
        <v>82.221899930000006</v>
      </c>
      <c r="I64" s="348">
        <v>51.806620649999999</v>
      </c>
      <c r="J64" s="348">
        <v>34.133952860000001</v>
      </c>
      <c r="K64" s="348">
        <v>70.611873750000001</v>
      </c>
      <c r="L64" s="348">
        <v>63.646486609999997</v>
      </c>
      <c r="M64" s="348">
        <v>49.568753659999999</v>
      </c>
      <c r="N64" s="348">
        <v>44.499812200000001</v>
      </c>
      <c r="O64" s="348">
        <v>30.393459700000001</v>
      </c>
      <c r="P64" s="348">
        <v>16.50365437</v>
      </c>
      <c r="Q64" s="348">
        <v>38.794846800000002</v>
      </c>
      <c r="R64" s="348">
        <v>35.438147350000001</v>
      </c>
      <c r="S64" s="348">
        <v>29.183453719999999</v>
      </c>
      <c r="T64" s="348">
        <v>12.628178930000001</v>
      </c>
      <c r="U64" s="348">
        <v>30.364412380000001</v>
      </c>
      <c r="V64" s="348">
        <v>21.681952450000001</v>
      </c>
      <c r="W64" s="348">
        <v>17.495309349999999</v>
      </c>
      <c r="X64" s="348">
        <v>9.1382338129999994</v>
      </c>
      <c r="Y64" s="348">
        <v>24.646023329999998</v>
      </c>
      <c r="Z64" s="348">
        <v>16.294974960000001</v>
      </c>
      <c r="AA64" s="349">
        <v>2.7124440010000002</v>
      </c>
      <c r="AB64" s="349">
        <v>2.155226211</v>
      </c>
      <c r="AC64" s="350">
        <v>25.822932949999998</v>
      </c>
      <c r="AD64" s="350">
        <v>17.685695540000001</v>
      </c>
      <c r="AE64" s="350">
        <v>9.8628790209999995</v>
      </c>
      <c r="AF64" s="351">
        <v>5.9363171049999996</v>
      </c>
      <c r="AG64" s="351">
        <v>4.6563857400000002</v>
      </c>
      <c r="AH64" s="351">
        <v>3.7418224439999999</v>
      </c>
      <c r="AI64" s="352">
        <v>38.19374569</v>
      </c>
      <c r="AJ64" s="352">
        <v>36.08137404</v>
      </c>
      <c r="AK64" s="352">
        <v>24.031869329999999</v>
      </c>
      <c r="AL64" s="352">
        <v>20.076519950000002</v>
      </c>
      <c r="AM64" s="352">
        <v>11.976008569999999</v>
      </c>
      <c r="AN64" s="352">
        <v>30.08743286</v>
      </c>
      <c r="AO64" s="352">
        <v>28.74744922</v>
      </c>
      <c r="AP64" s="352">
        <v>17.82734073</v>
      </c>
      <c r="AQ64" s="352">
        <v>10.65195173</v>
      </c>
      <c r="AR64" s="352">
        <v>23.057473940000001</v>
      </c>
      <c r="AS64" s="352">
        <v>21.34059199</v>
      </c>
      <c r="AT64" s="352">
        <v>18.675154500000001</v>
      </c>
      <c r="AU64" s="352">
        <v>17.63211381</v>
      </c>
      <c r="AV64" s="317"/>
      <c r="AW64" s="336">
        <f t="shared" si="1"/>
        <v>30.006310802750001</v>
      </c>
    </row>
    <row r="65" spans="1:49" s="242" customFormat="1">
      <c r="A65" s="14" t="s">
        <v>91</v>
      </c>
      <c r="B65" s="14" t="s">
        <v>97</v>
      </c>
      <c r="C65" s="15">
        <v>39.190971380000001</v>
      </c>
      <c r="D65" s="15">
        <v>37.128713670000003</v>
      </c>
      <c r="E65" s="346">
        <v>22.257808990000001</v>
      </c>
      <c r="F65" s="347">
        <v>47.493256899999999</v>
      </c>
      <c r="G65" s="348">
        <v>36.535245199999999</v>
      </c>
      <c r="H65" s="348">
        <v>34.968955989999998</v>
      </c>
      <c r="I65" s="348">
        <v>25.819186139999999</v>
      </c>
      <c r="J65" s="348">
        <v>18.796064820000002</v>
      </c>
      <c r="K65" s="348">
        <v>33.319232100000001</v>
      </c>
      <c r="L65" s="348">
        <v>30.288465219999999</v>
      </c>
      <c r="M65" s="348">
        <v>28.70753053</v>
      </c>
      <c r="N65" s="348">
        <v>26.217140239999999</v>
      </c>
      <c r="O65" s="348">
        <v>19.804358709999999</v>
      </c>
      <c r="P65" s="348">
        <v>11.747815729999999</v>
      </c>
      <c r="Q65" s="348">
        <v>24.639814179999998</v>
      </c>
      <c r="R65" s="348">
        <v>21.820043389999999</v>
      </c>
      <c r="S65" s="348">
        <v>18.626742109999999</v>
      </c>
      <c r="T65" s="348">
        <v>9.3918404249999998</v>
      </c>
      <c r="U65" s="348">
        <v>22.66405065</v>
      </c>
      <c r="V65" s="348">
        <v>16.778926469999998</v>
      </c>
      <c r="W65" s="348">
        <v>14.11396478</v>
      </c>
      <c r="X65" s="348">
        <v>7.8930009889999999</v>
      </c>
      <c r="Y65" s="348">
        <v>20.706159899999999</v>
      </c>
      <c r="Z65" s="348">
        <v>14.71615469</v>
      </c>
      <c r="AA65" s="349">
        <v>2.4924981989999999</v>
      </c>
      <c r="AB65" s="349">
        <v>2.0952988700000001</v>
      </c>
      <c r="AC65" s="350">
        <v>16.089029839999998</v>
      </c>
      <c r="AD65" s="350">
        <v>11.97352508</v>
      </c>
      <c r="AE65" s="350">
        <v>7.506794513</v>
      </c>
      <c r="AF65" s="351">
        <v>5.0599079199999997</v>
      </c>
      <c r="AG65" s="351">
        <v>4.1431805879999999</v>
      </c>
      <c r="AH65" s="351">
        <v>3.7092320750000001</v>
      </c>
      <c r="AI65" s="352">
        <v>22.943225890000001</v>
      </c>
      <c r="AJ65" s="352">
        <v>21.934392450000001</v>
      </c>
      <c r="AK65" s="352">
        <v>17.124554230000001</v>
      </c>
      <c r="AL65" s="352">
        <v>15.04160401</v>
      </c>
      <c r="AM65" s="352">
        <v>10.614548170000001</v>
      </c>
      <c r="AN65" s="352">
        <v>19.385997079999999</v>
      </c>
      <c r="AO65" s="352">
        <v>18.55863634</v>
      </c>
      <c r="AP65" s="352">
        <v>13.476697440000001</v>
      </c>
      <c r="AQ65" s="352">
        <v>9.6070281319999999</v>
      </c>
      <c r="AR65" s="352">
        <v>18.20378981</v>
      </c>
      <c r="AS65" s="352">
        <v>17.174860599999999</v>
      </c>
      <c r="AT65" s="352">
        <v>16.85194649</v>
      </c>
      <c r="AU65" s="352">
        <v>16.205774380000001</v>
      </c>
      <c r="AV65" s="317"/>
      <c r="AW65" s="336">
        <f t="shared" si="1"/>
        <v>21.72112611475</v>
      </c>
    </row>
    <row r="66" spans="1:49" s="242" customFormat="1">
      <c r="A66" s="14" t="s">
        <v>92</v>
      </c>
      <c r="B66" s="14" t="s">
        <v>98</v>
      </c>
      <c r="C66" s="15">
        <v>38.349070249999997</v>
      </c>
      <c r="D66" s="15">
        <v>33.174149270000001</v>
      </c>
      <c r="E66" s="346">
        <v>24.504924039999999</v>
      </c>
      <c r="F66" s="347">
        <v>48.324232680000001</v>
      </c>
      <c r="G66" s="348">
        <v>28.97401889</v>
      </c>
      <c r="H66" s="348">
        <v>26.94252779</v>
      </c>
      <c r="I66" s="348">
        <v>21.087683670000001</v>
      </c>
      <c r="J66" s="348">
        <v>16.152805770000001</v>
      </c>
      <c r="K66" s="348">
        <v>26.471351139999999</v>
      </c>
      <c r="L66" s="348">
        <v>24.044125409999999</v>
      </c>
      <c r="M66" s="348">
        <v>24.31662888</v>
      </c>
      <c r="N66" s="348">
        <v>23.208104680000002</v>
      </c>
      <c r="O66" s="348">
        <v>17.575307769999998</v>
      </c>
      <c r="P66" s="348">
        <v>10.82054344</v>
      </c>
      <c r="Q66" s="348">
        <v>21.97880859</v>
      </c>
      <c r="R66" s="348">
        <v>20.017379030000001</v>
      </c>
      <c r="S66" s="348">
        <v>17.56982232</v>
      </c>
      <c r="T66" s="348">
        <v>9.1843889609999998</v>
      </c>
      <c r="U66" s="348">
        <v>19.973591299999999</v>
      </c>
      <c r="V66" s="348">
        <v>14.868795629999999</v>
      </c>
      <c r="W66" s="348">
        <v>12.797224399999999</v>
      </c>
      <c r="X66" s="348">
        <v>7.4844774110000003</v>
      </c>
      <c r="Y66" s="348">
        <v>17.592797569999998</v>
      </c>
      <c r="Z66" s="348">
        <v>12.37630444</v>
      </c>
      <c r="AA66" s="349">
        <v>2.539515229</v>
      </c>
      <c r="AB66" s="349">
        <v>2.135260341</v>
      </c>
      <c r="AC66" s="350">
        <v>16.771238650000001</v>
      </c>
      <c r="AD66" s="350">
        <v>12.282754130000001</v>
      </c>
      <c r="AE66" s="350">
        <v>7.913613346</v>
      </c>
      <c r="AF66" s="351">
        <v>5.2408352359999997</v>
      </c>
      <c r="AG66" s="351">
        <v>4.4523102330000004</v>
      </c>
      <c r="AH66" s="351">
        <v>3.7754756810000001</v>
      </c>
      <c r="AI66" s="352">
        <v>20.679397989999998</v>
      </c>
      <c r="AJ66" s="352">
        <v>19.923957229999999</v>
      </c>
      <c r="AK66" s="352">
        <v>15.74029812</v>
      </c>
      <c r="AL66" s="352">
        <v>14.112173459999999</v>
      </c>
      <c r="AM66" s="352">
        <v>10.497923849999999</v>
      </c>
      <c r="AN66" s="352">
        <v>18.154869489999999</v>
      </c>
      <c r="AO66" s="352">
        <v>17.796271919999999</v>
      </c>
      <c r="AP66" s="352">
        <v>13.416540339999999</v>
      </c>
      <c r="AQ66" s="352">
        <v>9.7628163790000002</v>
      </c>
      <c r="AR66" s="352">
        <v>16.373781770000001</v>
      </c>
      <c r="AS66" s="352">
        <v>15.73830598</v>
      </c>
      <c r="AT66" s="352">
        <v>13.880414310000001</v>
      </c>
      <c r="AU66" s="352">
        <v>13.61595513</v>
      </c>
      <c r="AV66" s="317"/>
      <c r="AW66" s="336">
        <f t="shared" si="1"/>
        <v>21.518226877250001</v>
      </c>
    </row>
    <row r="67" spans="1:49" s="242" customFormat="1">
      <c r="A67" s="14"/>
      <c r="B67" s="14"/>
      <c r="C67" s="15"/>
      <c r="D67" s="15"/>
      <c r="E67" s="346"/>
      <c r="F67" s="347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9"/>
      <c r="AB67" s="349"/>
      <c r="AC67" s="350"/>
      <c r="AD67" s="350"/>
      <c r="AE67" s="350"/>
      <c r="AF67" s="351"/>
      <c r="AG67" s="351"/>
      <c r="AH67" s="351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  <c r="AV67" s="317"/>
      <c r="AW67" s="353"/>
    </row>
    <row r="68" spans="1:49" s="246" customFormat="1">
      <c r="A68" s="354" t="s">
        <v>381</v>
      </c>
      <c r="B68" s="354" t="s">
        <v>382</v>
      </c>
      <c r="C68" s="355">
        <f t="shared" ref="C68:AU68" si="2">AVERAGE(C75:C78)</f>
        <v>44.090459642154727</v>
      </c>
      <c r="D68" s="355">
        <f t="shared" si="2"/>
        <v>41.586115215530761</v>
      </c>
      <c r="E68" s="356">
        <f t="shared" si="2"/>
        <v>26.378640222375733</v>
      </c>
      <c r="F68" s="357">
        <f t="shared" si="2"/>
        <v>58.095322525761212</v>
      </c>
      <c r="G68" s="358">
        <f t="shared" si="2"/>
        <v>46.96365163528705</v>
      </c>
      <c r="H68" s="358">
        <f t="shared" si="2"/>
        <v>39.407472915011795</v>
      </c>
      <c r="I68" s="358">
        <f t="shared" si="2"/>
        <v>27.011896036491251</v>
      </c>
      <c r="J68" s="358">
        <f t="shared" si="2"/>
        <v>17.882606885972301</v>
      </c>
      <c r="K68" s="358">
        <f t="shared" si="2"/>
        <v>40.996946765723479</v>
      </c>
      <c r="L68" s="358">
        <f t="shared" si="2"/>
        <v>33.092761640218413</v>
      </c>
      <c r="M68" s="358">
        <f t="shared" si="2"/>
        <v>33.249540196849757</v>
      </c>
      <c r="N68" s="358">
        <f t="shared" si="2"/>
        <v>28.034499625135958</v>
      </c>
      <c r="O68" s="358">
        <f t="shared" si="2"/>
        <v>19.740518694415581</v>
      </c>
      <c r="P68" s="358">
        <f t="shared" si="2"/>
        <v>11.094445953049441</v>
      </c>
      <c r="Q68" s="358">
        <f t="shared" si="2"/>
        <v>28.972236617875652</v>
      </c>
      <c r="R68" s="358">
        <f t="shared" si="2"/>
        <v>24.386197285852802</v>
      </c>
      <c r="S68" s="358">
        <f t="shared" si="2"/>
        <v>20.584269404336951</v>
      </c>
      <c r="T68" s="358">
        <f t="shared" si="2"/>
        <v>9.636722042808767</v>
      </c>
      <c r="U68" s="358">
        <f t="shared" si="2"/>
        <v>25.635611860625147</v>
      </c>
      <c r="V68" s="358">
        <f t="shared" si="2"/>
        <v>17.875126906131332</v>
      </c>
      <c r="W68" s="358">
        <f t="shared" si="2"/>
        <v>14.594616156272682</v>
      </c>
      <c r="X68" s="358">
        <f t="shared" si="2"/>
        <v>7.9604674671693596</v>
      </c>
      <c r="Y68" s="358">
        <f t="shared" si="2"/>
        <v>23.070191890099839</v>
      </c>
      <c r="Z68" s="358">
        <f t="shared" si="2"/>
        <v>15.523341911548343</v>
      </c>
      <c r="AA68" s="359">
        <f t="shared" si="2"/>
        <v>2.377474485842443</v>
      </c>
      <c r="AB68" s="359">
        <f t="shared" si="2"/>
        <v>2.1630397647768076</v>
      </c>
      <c r="AC68" s="360">
        <f t="shared" si="2"/>
        <v>20.83784106625227</v>
      </c>
      <c r="AD68" s="360">
        <f t="shared" si="2"/>
        <v>14.441737126823206</v>
      </c>
      <c r="AE68" s="360">
        <f t="shared" si="2"/>
        <v>8.4888917805150399</v>
      </c>
      <c r="AF68" s="361">
        <f t="shared" si="2"/>
        <v>4.6522717790727368</v>
      </c>
      <c r="AG68" s="361">
        <f t="shared" si="2"/>
        <v>4.202947820577398</v>
      </c>
      <c r="AH68" s="361">
        <f t="shared" si="2"/>
        <v>3.8054505646467325</v>
      </c>
      <c r="AI68" s="362">
        <f t="shared" si="2"/>
        <v>25.745937657697226</v>
      </c>
      <c r="AJ68" s="362">
        <f t="shared" si="2"/>
        <v>24.018609857032789</v>
      </c>
      <c r="AK68" s="362">
        <f t="shared" si="2"/>
        <v>17.501734150223605</v>
      </c>
      <c r="AL68" s="362">
        <f t="shared" si="2"/>
        <v>15.03053703290337</v>
      </c>
      <c r="AM68" s="362">
        <f t="shared" si="2"/>
        <v>10.069953142851659</v>
      </c>
      <c r="AN68" s="362">
        <f t="shared" si="2"/>
        <v>22.418476201035837</v>
      </c>
      <c r="AO68" s="362">
        <f t="shared" si="2"/>
        <v>21.311031816816236</v>
      </c>
      <c r="AP68" s="362">
        <f t="shared" si="2"/>
        <v>14.381123704000455</v>
      </c>
      <c r="AQ68" s="362">
        <f t="shared" si="2"/>
        <v>9.6894643406734957</v>
      </c>
      <c r="AR68" s="362">
        <f t="shared" si="2"/>
        <v>19.38233571539855</v>
      </c>
      <c r="AS68" s="362">
        <f t="shared" si="2"/>
        <v>18.255998527779457</v>
      </c>
      <c r="AT68" s="362">
        <f t="shared" si="2"/>
        <v>17.409359490998472</v>
      </c>
      <c r="AU68" s="362">
        <f t="shared" si="2"/>
        <v>16.601148148640977</v>
      </c>
      <c r="AV68" s="354"/>
      <c r="AW68" s="363">
        <f>AVERAGE(AW75:AW78)</f>
        <v>24.648128002017526</v>
      </c>
    </row>
    <row r="69" spans="1:49" s="241" customFormat="1">
      <c r="A69" s="280" t="s">
        <v>190</v>
      </c>
      <c r="B69" s="280" t="s">
        <v>382</v>
      </c>
      <c r="C69" s="15">
        <f t="shared" ref="C69:AU69" si="3">AVERAGE(C71,C72)</f>
        <v>43.857805434170182</v>
      </c>
      <c r="D69" s="15">
        <f t="shared" si="3"/>
        <v>41.914733844360228</v>
      </c>
      <c r="E69" s="346">
        <f t="shared" si="3"/>
        <v>25.825190014471893</v>
      </c>
      <c r="F69" s="347">
        <f t="shared" si="3"/>
        <v>55.621682195864864</v>
      </c>
      <c r="G69" s="348">
        <f t="shared" si="3"/>
        <v>39.900301116245799</v>
      </c>
      <c r="H69" s="348">
        <f t="shared" si="3"/>
        <v>32.046819237069677</v>
      </c>
      <c r="I69" s="348">
        <f t="shared" si="3"/>
        <v>22.504340340773169</v>
      </c>
      <c r="J69" s="348">
        <f t="shared" si="3"/>
        <v>14.62281820034417</v>
      </c>
      <c r="K69" s="348">
        <f t="shared" si="3"/>
        <v>36.926873237914506</v>
      </c>
      <c r="L69" s="348">
        <f t="shared" si="3"/>
        <v>28.260815329934864</v>
      </c>
      <c r="M69" s="348">
        <f t="shared" si="3"/>
        <v>31.10275110036541</v>
      </c>
      <c r="N69" s="348">
        <f t="shared" si="3"/>
        <v>25.312938120984384</v>
      </c>
      <c r="O69" s="348">
        <f t="shared" si="3"/>
        <v>17.813952287694139</v>
      </c>
      <c r="P69" s="348">
        <f t="shared" si="3"/>
        <v>10.147600596200068</v>
      </c>
      <c r="Q69" s="348">
        <f t="shared" si="3"/>
        <v>28.277645867181931</v>
      </c>
      <c r="R69" s="348">
        <f t="shared" si="3"/>
        <v>23.108797669320367</v>
      </c>
      <c r="S69" s="348">
        <f t="shared" si="3"/>
        <v>19.519461391037119</v>
      </c>
      <c r="T69" s="348">
        <f t="shared" si="3"/>
        <v>9.2025708290407948</v>
      </c>
      <c r="U69" s="348">
        <f t="shared" si="3"/>
        <v>25.735892076074343</v>
      </c>
      <c r="V69" s="348">
        <f t="shared" si="3"/>
        <v>17.766813219674724</v>
      </c>
      <c r="W69" s="348">
        <f t="shared" si="3"/>
        <v>14.462995590482329</v>
      </c>
      <c r="X69" s="348">
        <f t="shared" si="3"/>
        <v>7.8893214270135097</v>
      </c>
      <c r="Y69" s="348">
        <f t="shared" si="3"/>
        <v>24.021734961460059</v>
      </c>
      <c r="Z69" s="348">
        <f t="shared" si="3"/>
        <v>16.149650584810679</v>
      </c>
      <c r="AA69" s="349">
        <f t="shared" si="3"/>
        <v>2.3352861019779683</v>
      </c>
      <c r="AB69" s="349">
        <f t="shared" si="3"/>
        <v>2.1707541857523127</v>
      </c>
      <c r="AC69" s="350">
        <f t="shared" si="3"/>
        <v>20.329962297436225</v>
      </c>
      <c r="AD69" s="350">
        <f t="shared" si="3"/>
        <v>14.122860306521771</v>
      </c>
      <c r="AE69" s="350">
        <f t="shared" si="3"/>
        <v>8.2868313396281579</v>
      </c>
      <c r="AF69" s="351">
        <f t="shared" si="3"/>
        <v>4.3863103057137369</v>
      </c>
      <c r="AG69" s="351">
        <f t="shared" si="3"/>
        <v>4.1110152483044633</v>
      </c>
      <c r="AH69" s="351">
        <f t="shared" si="3"/>
        <v>3.8174611022362592</v>
      </c>
      <c r="AI69" s="352">
        <f t="shared" si="3"/>
        <v>24.056388260997203</v>
      </c>
      <c r="AJ69" s="352">
        <f t="shared" si="3"/>
        <v>22.371102994328545</v>
      </c>
      <c r="AK69" s="352">
        <f t="shared" si="3"/>
        <v>16.445794503221066</v>
      </c>
      <c r="AL69" s="352">
        <f t="shared" si="3"/>
        <v>14.173929999618919</v>
      </c>
      <c r="AM69" s="352">
        <f t="shared" si="3"/>
        <v>9.7063510935387125</v>
      </c>
      <c r="AN69" s="352">
        <f t="shared" si="3"/>
        <v>21.865070401371156</v>
      </c>
      <c r="AO69" s="352">
        <f t="shared" si="3"/>
        <v>20.664842705126375</v>
      </c>
      <c r="AP69" s="352">
        <f t="shared" si="3"/>
        <v>13.983897833342631</v>
      </c>
      <c r="AQ69" s="352">
        <f t="shared" si="3"/>
        <v>9.5024925360776251</v>
      </c>
      <c r="AR69" s="352">
        <f t="shared" si="3"/>
        <v>19.381770180090999</v>
      </c>
      <c r="AS69" s="352">
        <f t="shared" si="3"/>
        <v>18.246338813923984</v>
      </c>
      <c r="AT69" s="352">
        <f t="shared" si="3"/>
        <v>17.986357752054491</v>
      </c>
      <c r="AU69" s="352">
        <f t="shared" si="3"/>
        <v>17.124087800733271</v>
      </c>
      <c r="AV69" s="316"/>
      <c r="AW69" s="364">
        <f>AVERAGE(AW71,AW72)</f>
        <v>24.018667452904307</v>
      </c>
    </row>
    <row r="70" spans="1:49" s="241" customFormat="1">
      <c r="A70" s="280" t="s">
        <v>191</v>
      </c>
      <c r="B70" s="280" t="s">
        <v>382</v>
      </c>
      <c r="C70" s="15">
        <f t="shared" ref="C70:AU70" si="4">AVERAGE(C6:C66)</f>
        <v>43.532252132281926</v>
      </c>
      <c r="D70" s="15">
        <f t="shared" si="4"/>
        <v>41.725313808473551</v>
      </c>
      <c r="E70" s="346">
        <f t="shared" si="4"/>
        <v>25.605814607505124</v>
      </c>
      <c r="F70" s="347">
        <f t="shared" si="4"/>
        <v>55.20137019668757</v>
      </c>
      <c r="G70" s="348">
        <f t="shared" si="4"/>
        <v>39.134153643118061</v>
      </c>
      <c r="H70" s="348">
        <f t="shared" si="4"/>
        <v>31.27863363983943</v>
      </c>
      <c r="I70" s="348">
        <f t="shared" si="4"/>
        <v>21.879511084543353</v>
      </c>
      <c r="J70" s="348">
        <f t="shared" si="4"/>
        <v>14.198156584001987</v>
      </c>
      <c r="K70" s="348">
        <f t="shared" si="4"/>
        <v>36.518678086291864</v>
      </c>
      <c r="L70" s="348">
        <f t="shared" si="4"/>
        <v>27.723158646905159</v>
      </c>
      <c r="M70" s="348">
        <f t="shared" si="4"/>
        <v>30.582187836125417</v>
      </c>
      <c r="N70" s="348">
        <f t="shared" si="4"/>
        <v>24.690626304866562</v>
      </c>
      <c r="O70" s="348">
        <f t="shared" si="4"/>
        <v>17.380969054568311</v>
      </c>
      <c r="P70" s="348">
        <f t="shared" si="4"/>
        <v>9.9699075845158394</v>
      </c>
      <c r="Q70" s="348">
        <f t="shared" si="4"/>
        <v>27.974924850532368</v>
      </c>
      <c r="R70" s="348">
        <f t="shared" si="4"/>
        <v>22.766247268559965</v>
      </c>
      <c r="S70" s="348">
        <f t="shared" si="4"/>
        <v>19.252694415134982</v>
      </c>
      <c r="T70" s="348">
        <f t="shared" si="4"/>
        <v>9.0989279225165305</v>
      </c>
      <c r="U70" s="348">
        <f t="shared" si="4"/>
        <v>25.578016518713515</v>
      </c>
      <c r="V70" s="348">
        <f t="shared" si="4"/>
        <v>17.62176232784358</v>
      </c>
      <c r="W70" s="348">
        <f t="shared" si="4"/>
        <v>14.354285338681237</v>
      </c>
      <c r="X70" s="348">
        <f t="shared" si="4"/>
        <v>7.8481379497776578</v>
      </c>
      <c r="Y70" s="348">
        <f t="shared" si="4"/>
        <v>24.031735398460818</v>
      </c>
      <c r="Z70" s="348">
        <f t="shared" si="4"/>
        <v>16.156821063783035</v>
      </c>
      <c r="AA70" s="349">
        <f t="shared" si="4"/>
        <v>2.339144443857847</v>
      </c>
      <c r="AB70" s="349">
        <f t="shared" si="4"/>
        <v>2.1630093248749107</v>
      </c>
      <c r="AC70" s="350">
        <f t="shared" si="4"/>
        <v>20.177773168364329</v>
      </c>
      <c r="AD70" s="350">
        <f t="shared" si="4"/>
        <v>14.054990872260593</v>
      </c>
      <c r="AE70" s="350">
        <f t="shared" si="4"/>
        <v>8.2157786762057903</v>
      </c>
      <c r="AF70" s="351">
        <f t="shared" si="4"/>
        <v>4.3251436556568654</v>
      </c>
      <c r="AG70" s="351">
        <f t="shared" si="4"/>
        <v>4.094284252474635</v>
      </c>
      <c r="AH70" s="351">
        <f t="shared" si="4"/>
        <v>3.8061445484788523</v>
      </c>
      <c r="AI70" s="352">
        <f t="shared" si="4"/>
        <v>23.634294506653628</v>
      </c>
      <c r="AJ70" s="352">
        <f t="shared" si="4"/>
        <v>21.989723360412555</v>
      </c>
      <c r="AK70" s="352">
        <f t="shared" si="4"/>
        <v>16.222368163429863</v>
      </c>
      <c r="AL70" s="352">
        <f t="shared" si="4"/>
        <v>14.007737644665179</v>
      </c>
      <c r="AM70" s="352">
        <f t="shared" si="4"/>
        <v>9.6793896869373075</v>
      </c>
      <c r="AN70" s="352">
        <f t="shared" si="4"/>
        <v>21.622761165205688</v>
      </c>
      <c r="AO70" s="352">
        <f t="shared" si="4"/>
        <v>20.41487613880971</v>
      </c>
      <c r="AP70" s="352">
        <f t="shared" si="4"/>
        <v>13.877343128594871</v>
      </c>
      <c r="AQ70" s="352">
        <f t="shared" si="4"/>
        <v>9.4699211378208314</v>
      </c>
      <c r="AR70" s="352">
        <f t="shared" si="4"/>
        <v>19.268819312035838</v>
      </c>
      <c r="AS70" s="352">
        <f t="shared" si="4"/>
        <v>18.130677315439655</v>
      </c>
      <c r="AT70" s="352">
        <f t="shared" si="4"/>
        <v>17.985257143115302</v>
      </c>
      <c r="AU70" s="352">
        <f t="shared" si="4"/>
        <v>17.128838868391615</v>
      </c>
      <c r="AV70" s="316"/>
      <c r="AW70" s="364">
        <f>AVERAGE(AW6:AW66)</f>
        <v>23.777876422574625</v>
      </c>
    </row>
    <row r="71" spans="1:49" s="241" customFormat="1">
      <c r="A71" s="315" t="s">
        <v>192</v>
      </c>
      <c r="B71" s="280" t="s">
        <v>382</v>
      </c>
      <c r="C71" s="15">
        <f t="array" ref="C71">AVERAGE(IF($B6:$B66="JS",C6:C66),IF($B6:$B66="JN",C6:C66))</f>
        <v>45.181722195182452</v>
      </c>
      <c r="D71" s="15">
        <f t="array" ref="D71">AVERAGE(IF($B6:$B66="JS",D6:D66),IF($B6:$B66="JN",D6:D66))</f>
        <v>42.685041990299418</v>
      </c>
      <c r="E71" s="346">
        <f t="array" ref="E71">AVERAGE(IF($B6:$B66="JS",E6:E66),IF($B6:$B66="JN",E6:E66))</f>
        <v>26.717316669470105</v>
      </c>
      <c r="F71" s="347">
        <f t="array" ref="F71">AVERAGE(IF($B6:$B66="JS",F6:F66),IF($B6:$B66="JN",F6:F66))</f>
        <v>57.330950992519199</v>
      </c>
      <c r="G71" s="348">
        <f t="array" ref="G71">AVERAGE(IF($B6:$B66="JS",G6:G66),IF($B6:$B66="JN",G6:G66))</f>
        <v>43.015967506965282</v>
      </c>
      <c r="H71" s="348">
        <f t="array" ref="H71">AVERAGE(IF($B6:$B66="JS",H6:H66),IF($B6:$B66="JN",H6:H66))</f>
        <v>35.170773999139357</v>
      </c>
      <c r="I71" s="348">
        <f t="array" ref="I71">AVERAGE(IF($B6:$B66="JS",I6:I66),IF($B6:$B66="JN",I6:I66))</f>
        <v>25.045312649441076</v>
      </c>
      <c r="J71" s="348">
        <f t="array" ref="J71">AVERAGE(IF($B6:$B66="JS",J6:J66),IF($B6:$B66="JN",J6:J66))</f>
        <v>16.349775440135708</v>
      </c>
      <c r="K71" s="348">
        <f t="array" ref="K71">AVERAGE(IF($B6:$B66="JS",K6:K66),IF($B6:$B66="JN",K6:K66))</f>
        <v>38.586866854513225</v>
      </c>
      <c r="L71" s="348">
        <f t="array" ref="L71">AVERAGE(IF($B6:$B66="JS",L6:L66),IF($B6:$B66="JN",L6:L66))</f>
        <v>30.447285840922365</v>
      </c>
      <c r="M71" s="348">
        <f t="array" ref="M71">AVERAGE(IF($B6:$B66="JS",M6:M66),IF($B6:$B66="JN",M6:M66))</f>
        <v>33.219708374941334</v>
      </c>
      <c r="N71" s="348">
        <f t="array" ref="N71">AVERAGE(IF($B6:$B66="JS",N6:N66),IF($B6:$B66="JN",N6:N66))</f>
        <v>27.843672839863501</v>
      </c>
      <c r="O71" s="348">
        <f t="array" ref="O71">AVERAGE(IF($B6:$B66="JS",O6:O66),IF($B6:$B66="JN",O6:O66))</f>
        <v>19.574750769072487</v>
      </c>
      <c r="P71" s="348">
        <f t="array" ref="P71">AVERAGE(IF($B6:$B66="JS",P6:P66),IF($B6:$B66="JN",P6:P66))</f>
        <v>10.870218843715923</v>
      </c>
      <c r="Q71" s="348">
        <f t="array" ref="Q71">AVERAGE(IF($B6:$B66="JS",Q6:Q66),IF($B6:$B66="JN",Q6:Q66))</f>
        <v>29.508711334890187</v>
      </c>
      <c r="R71" s="348">
        <f t="array" ref="R71">AVERAGE(IF($B6:$B66="JS",R6:R66),IF($B6:$B66="JN",R6:R66))</f>
        <v>24.501835965746</v>
      </c>
      <c r="S71" s="348">
        <f t="array" ref="S71">AVERAGE(IF($B6:$B66="JS",S6:S66),IF($B6:$B66="JN",S6:S66))</f>
        <v>20.604313759705825</v>
      </c>
      <c r="T71" s="348">
        <f t="array" ref="T71">AVERAGE(IF($B6:$B66="JS",T6:T66),IF($B6:$B66="JN",T6:T66))</f>
        <v>9.6240519822394841</v>
      </c>
      <c r="U71" s="348">
        <f t="array" ref="U71">AVERAGE(IF($B6:$B66="JS",U6:U66),IF($B6:$B66="JN",U6:U66))</f>
        <v>26.377919342674996</v>
      </c>
      <c r="V71" s="348">
        <f t="array" ref="V71">AVERAGE(IF($B6:$B66="JS",V6:V66),IF($B6:$B66="JN",V6:V66))</f>
        <v>18.356686846454714</v>
      </c>
      <c r="W71" s="348">
        <f t="array" ref="W71">AVERAGE(IF($B6:$B66="JS",W6:W66),IF($B6:$B66="JN",W6:W66))</f>
        <v>14.90508394780676</v>
      </c>
      <c r="X71" s="348">
        <f t="array" ref="X71">AVERAGE(IF($B6:$B66="JS",X6:X66),IF($B6:$B66="JN",X6:X66))</f>
        <v>8.056800901105964</v>
      </c>
      <c r="Y71" s="348">
        <f t="array" ref="Y71">AVERAGE(IF($B6:$B66="JS",Y6:Y66),IF($B6:$B66="JN",Y6:Y66))</f>
        <v>23.981066517656963</v>
      </c>
      <c r="Z71" s="348">
        <f t="array" ref="Z71">AVERAGE(IF($B6:$B66="JS",Z6:Z66),IF($B6:$B66="JN",Z6:Z66))</f>
        <v>16.120490636989782</v>
      </c>
      <c r="AA71" s="349">
        <f t="array" ref="AA71">AVERAGE(IF($B6:$B66="JS",AA6:AA66),IF($B6:$B66="JN",AA6:AA66))</f>
        <v>2.3195955116664626</v>
      </c>
      <c r="AB71" s="349">
        <f t="array" ref="AB71">AVERAGE(IF($B6:$B66="JS",AB6:AB66),IF($B6:$B66="JN",AB6:AB66))</f>
        <v>2.2022499533204147</v>
      </c>
      <c r="AC71" s="350">
        <f t="array" ref="AC71">AVERAGE(IF($B6:$B66="JS",AC6:AC66),IF($B6:$B66="JN",AC6:AC66))</f>
        <v>20.948864755661919</v>
      </c>
      <c r="AD71" s="350">
        <f t="array" ref="AD71">AVERAGE(IF($B6:$B66="JS",AD6:AD66),IF($B6:$B66="JN",AD6:AD66))</f>
        <v>14.398862672517227</v>
      </c>
      <c r="AE71" s="350">
        <f t="array" ref="AE71">AVERAGE(IF($B6:$B66="JS",AE6:AE66),IF($B6:$B66="JN",AE6:AE66))</f>
        <v>8.5757788375457924</v>
      </c>
      <c r="AF71" s="351">
        <f t="array" ref="AF71">AVERAGE(IF($B6:$B66="JS",AF6:AF66),IF($B6:$B66="JN",AF6:AF66))</f>
        <v>4.6350546826116839</v>
      </c>
      <c r="AG71" s="351">
        <f t="array" ref="AG71">AVERAGE(IF($B6:$B66="JS",AG6:AG66),IF($B6:$B66="JN",AG6:AG66))</f>
        <v>4.1790546313457702</v>
      </c>
      <c r="AH71" s="351">
        <f t="array" ref="AH71">AVERAGE(IF($B6:$B66="JS",AH6:AH66),IF($B6:$B66="JN",AH6:AH66))</f>
        <v>3.8634817541830442</v>
      </c>
      <c r="AI71" s="352">
        <f t="array" ref="AI71">AVERAGE(IF($B6:$B66="JS",AI6:AI66),IF($B6:$B66="JN",AI6:AI66))</f>
        <v>25.772902861994403</v>
      </c>
      <c r="AJ71" s="352">
        <f t="array" ref="AJ71">AVERAGE(IF($B6:$B66="JS",AJ6:AJ66),IF($B6:$B66="JN",AJ6:AJ66))</f>
        <v>23.922046838920249</v>
      </c>
      <c r="AK71" s="352">
        <f t="array" ref="AK71">AVERAGE(IF($B6:$B66="JS",AK6:AK66),IF($B6:$B66="JN",AK6:AK66))</f>
        <v>17.354394951705292</v>
      </c>
      <c r="AL71" s="352">
        <f t="array" ref="AL71">AVERAGE(IF($B6:$B66="JS",AL6:AL66),IF($B6:$B66="JN",AL6:AL66))</f>
        <v>14.849778909764156</v>
      </c>
      <c r="AM71" s="352">
        <f t="array" ref="AM71">AVERAGE(IF($B6:$B66="JS",AM6:AM66),IF($B6:$B66="JN",AM6:AM66))</f>
        <v>9.8159941470511107</v>
      </c>
      <c r="AN71" s="352">
        <f t="array" ref="AN71">AVERAGE(IF($B6:$B66="JS",AN6:AN66),IF($B6:$B66="JN",AN6:AN66))</f>
        <v>22.85046129511074</v>
      </c>
      <c r="AO71" s="352">
        <f t="array" ref="AO71">AVERAGE(IF($B6:$B66="JS",AO6:AO66),IF($B6:$B66="JN",AO6:AO66))</f>
        <v>21.681373408147486</v>
      </c>
      <c r="AP71" s="352">
        <f t="array" ref="AP71">AVERAGE(IF($B6:$B66="JS",AP6:AP66),IF($B6:$B66="JN",AP6:AP66))</f>
        <v>14.417220299316842</v>
      </c>
      <c r="AQ71" s="352">
        <f t="array" ref="AQ71">AVERAGE(IF($B6:$B66="JS",AQ6:AQ66),IF($B6:$B66="JN",AQ6:AQ66))</f>
        <v>9.6349495556552487</v>
      </c>
      <c r="AR71" s="352">
        <f t="array" ref="AR71">AVERAGE(IF($B6:$B66="JS",AR6:AR66),IF($B6:$B66="JN",AR6:AR66))</f>
        <v>19.841103710181997</v>
      </c>
      <c r="AS71" s="352">
        <f t="array" ref="AS71">AVERAGE(IF($B6:$B66="JS",AS6:AS66),IF($B6:$B66="JN",AS6:AS66))</f>
        <v>18.716695574426911</v>
      </c>
      <c r="AT71" s="352">
        <f t="array" ref="AT71">AVERAGE(IF($B6:$B66="JS",AT6:AT66),IF($B6:$B66="JN",AT6:AT66))</f>
        <v>17.990833561740562</v>
      </c>
      <c r="AU71" s="352">
        <f t="array" ref="AU71">AVERAGE(IF($B6:$B66="JS",AU6:AU66),IF($B6:$B66="JN",AU6:AU66))</f>
        <v>17.104766792256015</v>
      </c>
      <c r="AV71" s="316"/>
      <c r="AW71" s="364">
        <f t="array" ref="AW71">AVERAGE(IF($B6:$B66="JS",AW6:AW66),IF($B6:$B66="JN",AW6:AW66))</f>
        <v>24.997884309578357</v>
      </c>
    </row>
    <row r="72" spans="1:49" s="241" customFormat="1">
      <c r="A72" s="315" t="s">
        <v>193</v>
      </c>
      <c r="B72" s="280" t="s">
        <v>382</v>
      </c>
      <c r="C72" s="15">
        <f t="array" ref="C72">AVERAGE(IF($B6:$B66="NN",C6:C66),IF($B6:$B66="NS",C6:C66))</f>
        <v>42.533888673157911</v>
      </c>
      <c r="D72" s="15">
        <f t="array" ref="D72">AVERAGE(IF($B6:$B66="NN",D6:D66),IF($B6:$B66="NS",D6:D66))</f>
        <v>41.144425698421038</v>
      </c>
      <c r="E72" s="346">
        <f t="array" ref="E72">AVERAGE(IF($B6:$B66="NN",E6:E66),IF($B6:$B66="NS",E6:E66))</f>
        <v>24.933063359473685</v>
      </c>
      <c r="F72" s="347">
        <f t="array" ref="F72">AVERAGE(IF($B6:$B66="NN",F6:F66),IF($B6:$B66="NS",F6:F66))</f>
        <v>53.912413399210529</v>
      </c>
      <c r="G72" s="348">
        <f t="array" ref="G72">AVERAGE(IF($B6:$B66="NN",G6:G66),IF($B6:$B66="NS",G6:G66))</f>
        <v>36.784634725526324</v>
      </c>
      <c r="H72" s="348">
        <f t="array" ref="H72">AVERAGE(IF($B6:$B66="NN",H6:H66),IF($B6:$B66="NS",H6:H66))</f>
        <v>28.922864475000001</v>
      </c>
      <c r="I72" s="348">
        <f t="array" ref="I72">AVERAGE(IF($B6:$B66="NN",I6:I66),IF($B6:$B66="NS",I6:I66))</f>
        <v>19.963368032105262</v>
      </c>
      <c r="J72" s="348">
        <f t="array" ref="J72">AVERAGE(IF($B6:$B66="NN",J6:J66),IF($B6:$B66="NS",J6:J66))</f>
        <v>12.89586096055263</v>
      </c>
      <c r="K72" s="348">
        <f t="array" ref="K72">AVERAGE(IF($B6:$B66="NN",K6:K66),IF($B6:$B66="NS",K6:K66))</f>
        <v>35.266879621315795</v>
      </c>
      <c r="L72" s="348">
        <f t="array" ref="L72">AVERAGE(IF($B6:$B66="NN",L6:L66),IF($B6:$B66="NS",L6:L66))</f>
        <v>26.074344818947367</v>
      </c>
      <c r="M72" s="348">
        <f t="array" ref="M72">AVERAGE(IF($B6:$B66="NN",M6:M66),IF($B6:$B66="NS",M6:M66))</f>
        <v>28.985793825789482</v>
      </c>
      <c r="N72" s="348">
        <f t="array" ref="N72">AVERAGE(IF($B6:$B66="NN",N6:N66),IF($B6:$B66="NS",N6:N66))</f>
        <v>22.782203402105264</v>
      </c>
      <c r="O72" s="348">
        <f t="array" ref="O72">AVERAGE(IF($B6:$B66="NN",O6:O66),IF($B6:$B66="NS",O6:O66))</f>
        <v>16.053153806315791</v>
      </c>
      <c r="P72" s="348">
        <f t="array" ref="P72">AVERAGE(IF($B6:$B66="NN",P6:P66),IF($B6:$B66="NS",P6:P66))</f>
        <v>9.4249823486842104</v>
      </c>
      <c r="Q72" s="348">
        <f t="array" ref="Q72">AVERAGE(IF($B6:$B66="NN",Q6:Q66),IF($B6:$B66="NS",Q6:Q66))</f>
        <v>27.04658039947368</v>
      </c>
      <c r="R72" s="348">
        <f t="array" ref="R72">AVERAGE(IF($B6:$B66="NN",R6:R66),IF($B6:$B66="NS",R6:R66))</f>
        <v>21.715759372894738</v>
      </c>
      <c r="S72" s="348">
        <f t="array" ref="S72">AVERAGE(IF($B6:$B66="NN",S6:S66),IF($B6:$B66="NS",S6:S66))</f>
        <v>18.434609022368416</v>
      </c>
      <c r="T72" s="348">
        <f t="array" ref="T72">AVERAGE(IF($B6:$B66="NN",T6:T66),IF($B6:$B66="NS",T6:T66))</f>
        <v>8.7810896758421055</v>
      </c>
      <c r="U72" s="348">
        <f t="array" ref="U72">AVERAGE(IF($B6:$B66="NN",U6:U66),IF($B6:$B66="NS",U6:U66))</f>
        <v>25.093864809473686</v>
      </c>
      <c r="V72" s="348">
        <f t="array" ref="V72">AVERAGE(IF($B6:$B66="NN",V6:V66),IF($B6:$B66="NS",V6:V66))</f>
        <v>17.176939592894737</v>
      </c>
      <c r="W72" s="348">
        <f t="array" ref="W72">AVERAGE(IF($B6:$B66="NN",W6:W66),IF($B6:$B66="NS",W6:W66))</f>
        <v>14.020907233157896</v>
      </c>
      <c r="X72" s="348">
        <f t="array" ref="X72">AVERAGE(IF($B6:$B66="NN",X6:X66),IF($B6:$B66="NS",X6:X66))</f>
        <v>7.7218419529210545</v>
      </c>
      <c r="Y72" s="348">
        <f t="array" ref="Y72">AVERAGE(IF($B6:$B66="NN",Y6:Y66),IF($B6:$B66="NS",Y6:Y66))</f>
        <v>24.062403405263154</v>
      </c>
      <c r="Z72" s="348">
        <f t="array" ref="Z72">AVERAGE(IF($B6:$B66="NN",Z6:Z66),IF($B6:$B66="NS",Z6:Z66))</f>
        <v>16.178810532631577</v>
      </c>
      <c r="AA72" s="349">
        <f t="array" ref="AA72">AVERAGE(IF($B6:$B66="NN",AA6:AA66),IF($B6:$B66="NS",AA6:AA66))</f>
        <v>2.3509766922894735</v>
      </c>
      <c r="AB72" s="349">
        <f t="array" ref="AB72">AVERAGE(IF($B6:$B66="NN",AB6:AB66),IF($B6:$B66="NS",AB6:AB66))</f>
        <v>2.1392584181842103</v>
      </c>
      <c r="AC72" s="350">
        <f t="array" ref="AC72">AVERAGE(IF($B6:$B66="NN",AC6:AC66),IF($B6:$B66="NS",AC6:AC66))</f>
        <v>19.711059839210531</v>
      </c>
      <c r="AD72" s="350">
        <f t="array" ref="AD72">AVERAGE(IF($B6:$B66="NN",AD6:AD66),IF($B6:$B66="NS",AD6:AD66))</f>
        <v>13.846857940526315</v>
      </c>
      <c r="AE72" s="350">
        <f t="array" ref="AE72">AVERAGE(IF($B6:$B66="NN",AE6:AE66),IF($B6:$B66="NS",AE6:AE66))</f>
        <v>7.9978838417105242</v>
      </c>
      <c r="AF72" s="351">
        <f t="array" ref="AF72">AVERAGE(IF($B6:$B66="NN",AF6:AF66),IF($B6:$B66="NS",AF6:AF66))</f>
        <v>4.13756592881579</v>
      </c>
      <c r="AG72" s="351">
        <f t="array" ref="AG72">AVERAGE(IF($B6:$B66="NN",AG6:AG66),IF($B6:$B66="NS",AG6:AG66))</f>
        <v>4.0429758652631564</v>
      </c>
      <c r="AH72" s="351">
        <f t="array" ref="AH72">AVERAGE(IF($B6:$B66="NN",AH6:AH66),IF($B6:$B66="NS",AH6:AH66))</f>
        <v>3.7714404502894738</v>
      </c>
      <c r="AI72" s="352">
        <f t="array" ref="AI72">AVERAGE(IF($B6:$B66="NN",AI6:AI66),IF($B6:$B66="NS",AI6:AI66))</f>
        <v>22.339873659999999</v>
      </c>
      <c r="AJ72" s="352">
        <f t="array" ref="AJ72">AVERAGE(IF($B6:$B66="NN",AJ6:AJ66),IF($B6:$B66="NS",AJ6:AJ66))</f>
        <v>20.820159149736842</v>
      </c>
      <c r="AK72" s="352">
        <f t="array" ref="AK72">AVERAGE(IF($B6:$B66="NN",AK6:AK66),IF($B6:$B66="NS",AK6:AK66))</f>
        <v>15.537194054736837</v>
      </c>
      <c r="AL72" s="352">
        <f t="array" ref="AL72">AVERAGE(IF($B6:$B66="NN",AL6:AL66),IF($B6:$B66="NS",AL6:AL66))</f>
        <v>13.498081089473681</v>
      </c>
      <c r="AM72" s="352">
        <f t="array" ref="AM72">AVERAGE(IF($B6:$B66="NN",AM6:AM66),IF($B6:$B66="NS",AM6:AM66))</f>
        <v>9.5967080400263143</v>
      </c>
      <c r="AN72" s="352">
        <f t="array" ref="AN72">AVERAGE(IF($B6:$B66="NN",AN6:AN66),IF($B6:$B66="NS",AN6:AN66))</f>
        <v>20.879679507631575</v>
      </c>
      <c r="AO72" s="352">
        <f t="array" ref="AO72">AVERAGE(IF($B6:$B66="NN",AO6:AO66),IF($B6:$B66="NS",AO6:AO66))</f>
        <v>19.648312002105261</v>
      </c>
      <c r="AP72" s="352">
        <f t="array" ref="AP72">AVERAGE(IF($B6:$B66="NN",AP6:AP66),IF($B6:$B66="NS",AP6:AP66))</f>
        <v>13.55057536736842</v>
      </c>
      <c r="AQ72" s="352">
        <f t="array" ref="AQ72">AVERAGE(IF($B6:$B66="NN",AQ6:AQ66),IF($B6:$B66="NS",AQ6:AQ66))</f>
        <v>9.3700355164999998</v>
      </c>
      <c r="AR72" s="352">
        <f t="array" ref="AR72">AVERAGE(IF($B6:$B66="NN",AR6:AR66),IF($B6:$B66="NS",AR6:AR66))</f>
        <v>18.922436650000002</v>
      </c>
      <c r="AS72" s="352">
        <f t="array" ref="AS72">AVERAGE(IF($B6:$B66="NN",AS6:AS66),IF($B6:$B66="NS",AS6:AS66))</f>
        <v>17.775982053421053</v>
      </c>
      <c r="AT72" s="352">
        <f t="array" ref="AT72">AVERAGE(IF($B6:$B66="NN",AT6:AT66),IF($B6:$B66="NS",AT6:AT66))</f>
        <v>17.981881942368421</v>
      </c>
      <c r="AU72" s="352">
        <f t="array" ref="AU72">AVERAGE(IF($B6:$B66="NN",AU6:AU66),IF($B6:$B66="NS",AU6:AU66))</f>
        <v>17.143408809210523</v>
      </c>
      <c r="AV72" s="316"/>
      <c r="AW72" s="364">
        <f t="array" ref="AW72">AVERAGE(IF($B6:$B66="NN",AW6:AW66),IF($B6:$B66="NS",AW6:AW66))</f>
        <v>23.039450596230257</v>
      </c>
    </row>
    <row r="73" spans="1:49" s="241" customFormat="1">
      <c r="A73" s="315" t="s">
        <v>215</v>
      </c>
      <c r="B73" s="280" t="s">
        <v>382</v>
      </c>
      <c r="C73" s="15">
        <f t="array" ref="C73">AVERAGE(IF($B6:$B66="JS",C6:C66),IF($B6:$B66="NS",C6:C66))</f>
        <v>44.185805476261748</v>
      </c>
      <c r="D73" s="15">
        <f t="array" ref="D73">AVERAGE(IF($B6:$B66="JS",D6:D66),IF($B6:$B66="NS",D6:D66))</f>
        <v>40.182861117400819</v>
      </c>
      <c r="E73" s="346">
        <f t="array" ref="E73">AVERAGE(IF($B6:$B66="JS",E6:E66),IF($B6:$B66="NS",E6:E66))</f>
        <v>27.147146201081679</v>
      </c>
      <c r="F73" s="347">
        <f t="array" ref="F73">AVERAGE(IF($B6:$B66="JS",F6:F66),IF($B6:$B66="NS",F6:F66))</f>
        <v>62.631273485511784</v>
      </c>
      <c r="G73" s="348">
        <f t="array" ref="G73">AVERAGE(IF($B6:$B66="JS",G6:G66),IF($B6:$B66="NS",G6:G66))</f>
        <v>61.142005433270235</v>
      </c>
      <c r="H73" s="348">
        <f t="array" ref="H73">AVERAGE(IF($B6:$B66="JS",H6:H66),IF($B6:$B66="NS",H6:H66))</f>
        <v>54.612682871366005</v>
      </c>
      <c r="I73" s="348">
        <f t="array" ref="I73">AVERAGE(IF($B6:$B66="JS",I6:I66),IF($B6:$B66="NS",I6:I66))</f>
        <v>36.267389928962309</v>
      </c>
      <c r="J73" s="348">
        <f t="array" ref="J73">AVERAGE(IF($B6:$B66="JS",J6:J66),IF($B6:$B66="NS",J6:J66))</f>
        <v>24.578448486386357</v>
      </c>
      <c r="K73" s="348">
        <f t="array" ref="K73">AVERAGE(IF($B6:$B66="JS",K6:K66),IF($B6:$B66="NS",K6:K66))</f>
        <v>50.011468985605667</v>
      </c>
      <c r="L73" s="348">
        <f t="array" ref="L73">AVERAGE(IF($B6:$B66="JS",L6:L66),IF($B6:$B66="NS",L6:L66))</f>
        <v>44.024733983859896</v>
      </c>
      <c r="M73" s="348">
        <f t="array" ref="M73">AVERAGE(IF($B6:$B66="JS",M6:M66),IF($B6:$B66="NS",M6:M66))</f>
        <v>37.737404913348314</v>
      </c>
      <c r="N73" s="348">
        <f t="array" ref="N73">AVERAGE(IF($B6:$B66="JS",N6:N66),IF($B6:$B66="NS",N6:N66))</f>
        <v>33.827765493339633</v>
      </c>
      <c r="O73" s="348">
        <f t="array" ref="O73">AVERAGE(IF($B6:$B66="JS",O6:O66),IF($B6:$B66="NS",O6:O66))</f>
        <v>23.860537781109706</v>
      </c>
      <c r="P73" s="348">
        <f t="array" ref="P73">AVERAGE(IF($B6:$B66="JS",P6:P66),IF($B6:$B66="NS",P6:P66))</f>
        <v>13.147294316238114</v>
      </c>
      <c r="Q73" s="348">
        <f t="array" ref="Q73">AVERAGE(IF($B6:$B66="JS",Q6:Q66),IF($B6:$B66="NS",Q6:Q66))</f>
        <v>31.086821383804555</v>
      </c>
      <c r="R73" s="348">
        <f t="array" ref="R73">AVERAGE(IF($B6:$B66="JS",R6:R66),IF($B6:$B66="NS",R6:R66))</f>
        <v>27.737105482853316</v>
      </c>
      <c r="S73" s="348">
        <f t="array" ref="S73">AVERAGE(IF($B6:$B66="JS",S6:S66),IF($B6:$B66="NS",S6:S66))</f>
        <v>23.385980958375487</v>
      </c>
      <c r="T73" s="348">
        <f t="array" ref="T73">AVERAGE(IF($B6:$B66="JS",T6:T66),IF($B6:$B66="NS",T6:T66))</f>
        <v>10.675616785071867</v>
      </c>
      <c r="U73" s="348">
        <f t="array" ref="U73">AVERAGE(IF($B6:$B66="JS",U6:U66),IF($B6:$B66="NS",U6:U66))</f>
        <v>25.549952620437807</v>
      </c>
      <c r="V73" s="348">
        <f t="array" ref="V73">AVERAGE(IF($B6:$B66="JS",V6:V66),IF($B6:$B66="NS",V6:V66))</f>
        <v>18.074431316926663</v>
      </c>
      <c r="W73" s="348">
        <f t="array" ref="W73">AVERAGE(IF($B6:$B66="JS",W6:W66),IF($B6:$B66="NS",W6:W66))</f>
        <v>14.837653156288287</v>
      </c>
      <c r="X73" s="348">
        <f t="array" ref="X73">AVERAGE(IF($B6:$B66="JS",X6:X66),IF($B6:$B66="NS",X6:X66))</f>
        <v>8.1034161827577016</v>
      </c>
      <c r="Y73" s="348">
        <f t="array" ref="Y73">AVERAGE(IF($B6:$B66="JS",Y6:Y66),IF($B6:$B66="NS",Y6:Y66))</f>
        <v>21.622748834170739</v>
      </c>
      <c r="Z73" s="348">
        <f t="array" ref="Z73">AVERAGE(IF($B6:$B66="JS",Z6:Z66),IF($B6:$B66="NS",Z6:Z66))</f>
        <v>14.412296585090051</v>
      </c>
      <c r="AA73" s="349">
        <f t="array" ref="AA73">AVERAGE(IF($B6:$B66="JS",AA6:AA66),IF($B6:$B66="NS",AA6:AA66))</f>
        <v>2.4948208184593526</v>
      </c>
      <c r="AB73" s="349">
        <f t="array" ref="AB73">AVERAGE(IF($B6:$B66="JS",AB6:AB66),IF($B6:$B66="NS",AB6:AB66))</f>
        <v>2.1289079448908068</v>
      </c>
      <c r="AC73" s="350">
        <f t="array" ref="AC73">AVERAGE(IF($B6:$B66="JS",AC6:AC66),IF($B6:$B66="NS",AC6:AC66))</f>
        <v>21.589853703578086</v>
      </c>
      <c r="AD73" s="350">
        <f t="array" ref="AD73">AVERAGE(IF($B6:$B66="JS",AD6:AD66),IF($B6:$B66="NS",AD6:AD66))</f>
        <v>15.030038916134446</v>
      </c>
      <c r="AE73" s="350">
        <f t="array" ref="AE73">AVERAGE(IF($B6:$B66="JS",AE6:AE66),IF($B6:$B66="NS",AE6:AE66))</f>
        <v>8.8367458078561167</v>
      </c>
      <c r="AF73" s="351">
        <f t="array" ref="AF73">AVERAGE(IF($B6:$B66="JS",AF6:AF66),IF($B6:$B66="NS",AF6:AF66))</f>
        <v>5.2618734889364482</v>
      </c>
      <c r="AG73" s="351">
        <f t="array" ref="AG73">AVERAGE(IF($B6:$B66="JS",AG6:AG66),IF($B6:$B66="NS",AG6:AG66))</f>
        <v>4.3995190893017631</v>
      </c>
      <c r="AH73" s="351">
        <f t="array" ref="AH73">AVERAGE(IF($B6:$B66="JS",AH6:AH66),IF($B6:$B66="NS",AH6:AH66))</f>
        <v>3.7563510450837017</v>
      </c>
      <c r="AI73" s="352">
        <f t="array" ref="AI73">AVERAGE(IF($B6:$B66="JS",AI6:AI66),IF($B6:$B66="NS",AI6:AI66))</f>
        <v>29.284401820248291</v>
      </c>
      <c r="AJ73" s="352">
        <f t="array" ref="AJ73">AVERAGE(IF($B6:$B66="JS",AJ6:AJ66),IF($B6:$B66="NS",AJ6:AJ66))</f>
        <v>27.581272497114981</v>
      </c>
      <c r="AK73" s="352">
        <f t="array" ref="AK73">AVERAGE(IF($B6:$B66="JS",AK6:AK66),IF($B6:$B66="NS",AK6:AK66))</f>
        <v>19.721819443826472</v>
      </c>
      <c r="AL73" s="352">
        <f t="array" ref="AL73">AVERAGE(IF($B6:$B66="JS",AL6:AL66),IF($B6:$B66="NS",AL6:AL66))</f>
        <v>16.848463259517345</v>
      </c>
      <c r="AM73" s="352">
        <f t="array" ref="AM73">AVERAGE(IF($B6:$B66="JS",AM6:AM66),IF($B6:$B66="NS",AM6:AM66))</f>
        <v>10.910300320843932</v>
      </c>
      <c r="AN73" s="352">
        <f t="array" ref="AN73">AVERAGE(IF($B6:$B66="JS",AN6:AN66),IF($B6:$B66="NS",AN6:AN66))</f>
        <v>23.999876972438877</v>
      </c>
      <c r="AO73" s="352">
        <f t="array" ref="AO73">AVERAGE(IF($B6:$B66="JS",AO6:AO66),IF($B6:$B66="NS",AO6:AO66))</f>
        <v>23.057381544527559</v>
      </c>
      <c r="AP73" s="352">
        <f t="array" ref="AP73">AVERAGE(IF($B6:$B66="JS",AP6:AP66),IF($B6:$B66="NS",AP6:AP66))</f>
        <v>15.395866822479316</v>
      </c>
      <c r="AQ73" s="352">
        <f t="array" ref="AQ73">AVERAGE(IF($B6:$B66="JS",AQ6:AQ66),IF($B6:$B66="NS",AQ6:AQ66))</f>
        <v>10.119771527345495</v>
      </c>
      <c r="AR73" s="352">
        <f t="array" ref="AR73">AVERAGE(IF($B6:$B66="JS",AR6:AR66),IF($B6:$B66="NS",AR6:AR66))</f>
        <v>19.541813180478453</v>
      </c>
      <c r="AS73" s="352">
        <f t="array" ref="AS73">AVERAGE(IF($B6:$B66="JS",AS6:AS66),IF($B6:$B66="NS",AS6:AS66))</f>
        <v>18.381413734766873</v>
      </c>
      <c r="AT73" s="352">
        <f t="array" ref="AT73">AVERAGE(IF($B6:$B66="JS",AT6:AT66),IF($B6:$B66="NS",AT6:AT66))</f>
        <v>16.519713098312415</v>
      </c>
      <c r="AU73" s="352">
        <f t="array" ref="AU73">AVERAGE(IF($B6:$B66="JS",AU6:AU66),IF($B6:$B66="NS",AU6:AU66))</f>
        <v>15.803890126977455</v>
      </c>
      <c r="AV73" s="316"/>
      <c r="AW73" s="364">
        <f t="array" ref="AW73">AVERAGE(IF($B6:$B66="JS",AW6:AW66),IF($B6:$B66="NS",AW6:AW66))</f>
        <v>25.778043579012774</v>
      </c>
    </row>
    <row r="74" spans="1:49" s="241" customFormat="1">
      <c r="A74" s="315" t="s">
        <v>81</v>
      </c>
      <c r="B74" s="280" t="s">
        <v>382</v>
      </c>
      <c r="C74" s="15">
        <f t="array" ref="C74">AVERAGE(IF($B6:$B66="JN",C6:C66),IF($B6:$B66="NN",C6:C66))</f>
        <v>43.299877609977969</v>
      </c>
      <c r="D74" s="15">
        <f t="array" ref="D74">AVERAGE(IF($B6:$B66="JN",D6:D66),IF($B6:$B66="NN",D6:D66))</f>
        <v>42.273741431966066</v>
      </c>
      <c r="E74" s="346">
        <f t="array" ref="E74">AVERAGE(IF($B6:$B66="JN",E6:E66),IF($B6:$B66="NN",E6:E66))</f>
        <v>25.057785596455677</v>
      </c>
      <c r="F74" s="347">
        <f t="array" ref="F74">AVERAGE(IF($B6:$B66="JN",F6:F66),IF($B6:$B66="NN",F6:F66))</f>
        <v>52.559626805105616</v>
      </c>
      <c r="G74" s="348">
        <f t="array" ref="G74">AVERAGE(IF($B6:$B66="JN",G6:G66),IF($B6:$B66="NN",G6:G66))</f>
        <v>31.309139673286165</v>
      </c>
      <c r="H74" s="348">
        <f t="array" ref="H74">AVERAGE(IF($B6:$B66="JN",H6:H66),IF($B6:$B66="NN",H6:H66))</f>
        <v>22.982082801963319</v>
      </c>
      <c r="I74" s="348">
        <f t="array" ref="I74">AVERAGE(IF($B6:$B66="JN",I6:I66),IF($B6:$B66="NN",I6:I66))</f>
        <v>16.763820828749946</v>
      </c>
      <c r="J74" s="348">
        <f t="array" ref="J74">AVERAGE(IF($B6:$B66="JN",J6:J66),IF($B6:$B66="NN",J6:J66))</f>
        <v>10.507386129820876</v>
      </c>
      <c r="K74" s="348">
        <f t="array" ref="K74">AVERAGE(IF($B6:$B66="JN",K6:K66),IF($B6:$B66="NN",K6:K66))</f>
        <v>31.721241322091405</v>
      </c>
      <c r="L74" s="348">
        <f t="array" ref="L74">AVERAGE(IF($B6:$B66="JN",L6:L66),IF($B6:$B66="NN",L6:L66))</f>
        <v>21.927042971543472</v>
      </c>
      <c r="M74" s="348">
        <f t="array" ref="M74">AVERAGE(IF($B6:$B66="JN",M6:M66),IF($B6:$B66="NN",M6:M66))</f>
        <v>28.038110653112831</v>
      </c>
      <c r="N74" s="348">
        <f t="array" ref="N74">AVERAGE(IF($B6:$B66="JN",N6:N66),IF($B6:$B66="NN",N6:N66))</f>
        <v>21.441865704520584</v>
      </c>
      <c r="O74" s="348">
        <f t="array" ref="O74">AVERAGE(IF($B6:$B66="JN",O6:O66),IF($B6:$B66="NN",O6:O66))</f>
        <v>15.077122396242483</v>
      </c>
      <c r="P74" s="348">
        <f t="array" ref="P74">AVERAGE(IF($B6:$B66="JN",P6:P66),IF($B6:$B66="NN",P6:P66))</f>
        <v>8.8401700799034728</v>
      </c>
      <c r="Q74" s="348">
        <f t="array" ref="Q74">AVERAGE(IF($B6:$B66="JN",Q6:Q66),IF($B6:$B66="NN",Q6:Q66))</f>
        <v>26.868472749813368</v>
      </c>
      <c r="R74" s="348">
        <f t="array" ref="R74">AVERAGE(IF($B6:$B66="JN",R6:R66),IF($B6:$B66="NN",R6:R66))</f>
        <v>20.998831014589001</v>
      </c>
      <c r="S74" s="348">
        <f t="array" ref="S74">AVERAGE(IF($B6:$B66="JN",S6:S66),IF($B6:$B66="NN",S6:S66))</f>
        <v>17.783081421982811</v>
      </c>
      <c r="T74" s="348">
        <f t="array" ref="T74">AVERAGE(IF($B6:$B66="JN",T6:T66),IF($B6:$B66="NN",T6:T66))</f>
        <v>8.5383274380524075</v>
      </c>
      <c r="U74" s="348">
        <f t="array" ref="U74">AVERAGE(IF($B6:$B66="JN",U6:U66),IF($B6:$B66="NN",U6:U66))</f>
        <v>25.587994793656001</v>
      </c>
      <c r="V74" s="348">
        <f t="array" ref="V74">AVERAGE(IF($B6:$B66="JN",V6:V66),IF($B6:$B66="NN",V6:V66))</f>
        <v>17.460813353947376</v>
      </c>
      <c r="W74" s="348">
        <f t="array" ref="W74">AVERAGE(IF($B6:$B66="JN",W6:W66),IF($B6:$B66="NN",W6:W66))</f>
        <v>14.18242122575429</v>
      </c>
      <c r="X74" s="348">
        <f t="array" ref="X74">AVERAGE(IF($B6:$B66="JN",X6:X66),IF($B6:$B66="NN",X6:X66))</f>
        <v>7.7573723558291983</v>
      </c>
      <c r="Y74" s="348">
        <f t="array" ref="Y74">AVERAGE(IF($B6:$B66="JN",Y6:Y66),IF($B6:$B66="NN",Y6:Y66))</f>
        <v>24.888263954652849</v>
      </c>
      <c r="Z74" s="348">
        <f t="array" ref="Z74">AVERAGE(IF($B6:$B66="JN",Z6:Z66),IF($B6:$B66="NN",Z6:Z66))</f>
        <v>16.777096433984976</v>
      </c>
      <c r="AA74" s="349">
        <f t="array" ref="AA74">AVERAGE(IF($B6:$B66="JN",AA6:AA66),IF($B6:$B66="NN",AA6:AA66))</f>
        <v>2.2837928439995334</v>
      </c>
      <c r="AB74" s="349">
        <f t="array" ref="AB74">AVERAGE(IF($B6:$B66="JN",AB6:AB66),IF($B6:$B66="NN",AB6:AB66))</f>
        <v>2.1751342599803696</v>
      </c>
      <c r="AC74" s="350">
        <f t="array" ref="AC74">AVERAGE(IF($B6:$B66="JN",AC6:AC66),IF($B6:$B66="NN",AC6:AC66))</f>
        <v>19.675700089177216</v>
      </c>
      <c r="AD74" s="350">
        <f t="array" ref="AD74">AVERAGE(IF($B6:$B66="JN",AD6:AD66),IF($B6:$B66="NN",AD6:AD66))</f>
        <v>13.708307123327668</v>
      </c>
      <c r="AE74" s="350">
        <f t="array" ref="AE74">AVERAGE(IF($B6:$B66="JN",AE6:AE66),IF($B6:$B66="NN",AE6:AE66))</f>
        <v>7.9949903627301167</v>
      </c>
      <c r="AF74" s="351">
        <f t="array" ref="AF74">AVERAGE(IF($B6:$B66="JN",AF6:AF66),IF($B6:$B66="NN",AF6:AF66))</f>
        <v>3.9920841593796803</v>
      </c>
      <c r="AG74" s="351">
        <f t="array" ref="AG74">AVERAGE(IF($B6:$B66="JN",AG6:AG66),IF($B6:$B66="NN",AG6:AG66))</f>
        <v>3.9857563104916545</v>
      </c>
      <c r="AH74" s="351">
        <f t="array" ref="AH74">AVERAGE(IF($B6:$B66="JN",AH6:AH66),IF($B6:$B66="NN",AH6:AH66))</f>
        <v>3.8238489052415732</v>
      </c>
      <c r="AI74" s="352">
        <f t="array" ref="AI74">AVERAGE(IF($B6:$B66="JN",AI6:AI66),IF($B6:$B66="NN",AI6:AI66))</f>
        <v>21.62536746181997</v>
      </c>
      <c r="AJ74" s="352">
        <f t="array" ref="AJ74">AVERAGE(IF($B6:$B66="JN",AJ6:AJ66),IF($B6:$B66="NN",AJ6:AJ66))</f>
        <v>20.001617000696136</v>
      </c>
      <c r="AK74" s="352">
        <f t="array" ref="AK74">AVERAGE(IF($B6:$B66="JN",AK6:AK66),IF($B6:$B66="NN",AK6:AK66))</f>
        <v>14.978118819288845</v>
      </c>
      <c r="AL74" s="352">
        <f t="array" ref="AL74">AVERAGE(IF($B6:$B66="JN",AL6:AL66),IF($B6:$B66="NN",AL6:AL66))</f>
        <v>12.997701870495515</v>
      </c>
      <c r="AM74" s="352">
        <f t="array" ref="AM74">AVERAGE(IF($B6:$B66="JN",AM6:AM66),IF($B6:$B66="NN",AM6:AM66))</f>
        <v>9.2417325726593926</v>
      </c>
      <c r="AN74" s="352">
        <f t="array" ref="AN74">AVERAGE(IF($B6:$B66="JN",AN6:AN66),IF($B6:$B66="NN",AN6:AN66))</f>
        <v>20.777564433744999</v>
      </c>
      <c r="AO74" s="352">
        <f t="array" ref="AO74">AVERAGE(IF($B6:$B66="JN",AO6:AO66),IF($B6:$B66="NN",AO6:AO66))</f>
        <v>19.475318661221145</v>
      </c>
      <c r="AP74" s="352">
        <f t="array" ref="AP74">AVERAGE(IF($B6:$B66="JN",AP6:AP66),IF($B6:$B66="NN",AP6:AP66))</f>
        <v>13.337423592991515</v>
      </c>
      <c r="AQ74" s="352">
        <f t="array" ref="AQ74">AVERAGE(IF($B6:$B66="JN",AQ6:AQ66),IF($B6:$B66="NN",AQ6:AQ66))</f>
        <v>9.2388632215453939</v>
      </c>
      <c r="AR74" s="352">
        <f t="array" ref="AR74">AVERAGE(IF($B6:$B66="JN",AR6:AR66),IF($B6:$B66="NN",AR6:AR66))</f>
        <v>19.171754825478462</v>
      </c>
      <c r="AS74" s="352">
        <f t="array" ref="AS74">AVERAGE(IF($B6:$B66="JN",AS6:AS66),IF($B6:$B66="NN",AS6:AS66))</f>
        <v>18.041526588567759</v>
      </c>
      <c r="AT74" s="352">
        <f t="array" ref="AT74">AVERAGE(IF($B6:$B66="JN",AT6:AT66),IF($B6:$B66="NN",AT6:AT66))</f>
        <v>18.50633947015632</v>
      </c>
      <c r="AU74" s="352">
        <f t="array" ref="AU74">AVERAGE(IF($B6:$B66="JN",AU6:AU66),IF($B6:$B66="NN",AU6:AU66))</f>
        <v>17.599931754227757</v>
      </c>
      <c r="AV74" s="316"/>
      <c r="AW74" s="364">
        <f t="array" ref="AW74">AVERAGE(IF($B6:$B66="JN",AW6:AW66),IF($B6:$B66="NN",AW6:AW66))</f>
        <v>23.066705878063285</v>
      </c>
    </row>
    <row r="75" spans="1:49" s="177" customFormat="1">
      <c r="A75" s="306" t="s">
        <v>292</v>
      </c>
      <c r="B75" s="280" t="s">
        <v>16</v>
      </c>
      <c r="C75" s="15">
        <f t="array" ref="C75">AVERAGE(IF($B6:$B66="NN",C6:C66))</f>
        <v>42.135262480000002</v>
      </c>
      <c r="D75" s="15">
        <f t="array" ref="D75">AVERAGE(IF($B6:$B66="NN",D6:D66))</f>
        <v>41.970642402222218</v>
      </c>
      <c r="E75" s="346">
        <f t="array" ref="E75">AVERAGE(IF($B6:$B66="NN",E6:E66))</f>
        <v>24.272833040740739</v>
      </c>
      <c r="F75" s="347">
        <f t="array" ref="F75">AVERAGE(IF($B6:$B66="NN",F6:F66))</f>
        <v>50.728240829259263</v>
      </c>
      <c r="G75" s="348">
        <f t="array" ref="G75">AVERAGE(IF($B6:$B66="NN",G6:G66))</f>
        <v>27.15911089851852</v>
      </c>
      <c r="H75" s="348">
        <f t="array" ref="H75">AVERAGE(IF($B6:$B66="NN",H6:H66))</f>
        <v>18.529283055555553</v>
      </c>
      <c r="I75" s="348">
        <f t="array" ref="I75">AVERAGE(IF($B6:$B66="NN",I6:I66))</f>
        <v>13.428840504814811</v>
      </c>
      <c r="J75" s="348">
        <f t="array" ref="J75">AVERAGE(IF($B6:$B66="NN",J6:J66))</f>
        <v>8.2071173789259273</v>
      </c>
      <c r="K75" s="348">
        <f t="array" ref="K75">AVERAGE(IF($B6:$B66="NN",K6:K66))</f>
        <v>28.970168169999997</v>
      </c>
      <c r="L75" s="348">
        <f t="array" ref="L75">AVERAGE(IF($B6:$B66="NN",L6:L66))</f>
        <v>18.305104757037036</v>
      </c>
      <c r="M75" s="348">
        <f t="array" ref="M75">AVERAGE(IF($B6:$B66="NN",M6:M66))</f>
        <v>25.476850230740745</v>
      </c>
      <c r="N75" s="348">
        <f t="array" ref="N75">AVERAGE(IF($B6:$B66="NN",N6:N66))</f>
        <v>18.289881278888888</v>
      </c>
      <c r="O75" s="348">
        <f t="array" ref="O75">AVERAGE(IF($B6:$B66="NN",O6:O66))</f>
        <v>12.865979194444447</v>
      </c>
      <c r="P75" s="348">
        <f t="array" ref="P75">AVERAGE(IF($B6:$B66="NN",P6:P66))</f>
        <v>7.8827278775185183</v>
      </c>
      <c r="Q75" s="348">
        <f t="array" ref="Q75">AVERAGE(IF($B6:$B66="NN",Q6:Q66))</f>
        <v>25.091574872592588</v>
      </c>
      <c r="R75" s="348">
        <f t="array" ref="R75">AVERAGE(IF($B6:$B66="NN",R6:R66))</f>
        <v>18.937447661111111</v>
      </c>
      <c r="S75" s="348">
        <f t="array" ref="S75">AVERAGE(IF($B6:$B66="NN",S6:S66))</f>
        <v>16.137723285185185</v>
      </c>
      <c r="T75" s="348">
        <f t="array" ref="T75">AVERAGE(IF($B6:$B66="NN",T6:T66))</f>
        <v>7.9497302498518527</v>
      </c>
      <c r="U75" s="348">
        <f t="array" ref="U75">AVERAGE(IF($B6:$B66="NN",U6:U66))</f>
        <v>24.878028554444448</v>
      </c>
      <c r="V75" s="348">
        <f t="array" ref="V75">AVERAGE(IF($B6:$B66="NN",V6:V66))</f>
        <v>16.854337535925925</v>
      </c>
      <c r="W75" s="348">
        <f t="array" ref="W75">AVERAGE(IF($B6:$B66="NN",W6:W66))</f>
        <v>13.725446315925923</v>
      </c>
      <c r="X75" s="348">
        <f t="array" ref="X75">AVERAGE(IF($B6:$B66="NN",X6:X66))</f>
        <v>7.5765268472222242</v>
      </c>
      <c r="Y75" s="348">
        <f t="array" ref="Y75">AVERAGE(IF($B6:$B66="NN",Y6:Y66))</f>
        <v>24.787584413703698</v>
      </c>
      <c r="Z75" s="348">
        <f t="array" ref="Z75">AVERAGE(IF($B6:$B66="NN",Z6:Z66))</f>
        <v>16.806610136296293</v>
      </c>
      <c r="AA75" s="349">
        <f t="array" ref="AA75">AVERAGE(IF($B6:$B66="NN",AA6:AA66))</f>
        <v>2.274773922888889</v>
      </c>
      <c r="AB75" s="349">
        <f t="array" ref="AB75">AVERAGE(IF($B6:$B66="NN",AB6:AB66))</f>
        <v>2.15502534237037</v>
      </c>
      <c r="AC75" s="350">
        <f t="array" ref="AC75">AVERAGE(IF($B6:$B66="NN",AC6:AC66))</f>
        <v>19.131774452222224</v>
      </c>
      <c r="AD75" s="350">
        <f t="array" ref="AD75">AVERAGE(IF($B6:$B66="NN",AD6:AD66))</f>
        <v>13.413284012222222</v>
      </c>
      <c r="AE75" s="350">
        <f t="array" ref="AE75">AVERAGE(IF($B6:$B66="NN",AE6:AE66))</f>
        <v>7.7062845395185171</v>
      </c>
      <c r="AF75" s="351">
        <f t="array" ref="AF75">AVERAGE(IF($B6:$B66="NN",AF6:AF66))</f>
        <v>3.6569778230370367</v>
      </c>
      <c r="AG75" s="351">
        <f t="array" ref="AG75">AVERAGE(IF($B6:$B66="NN",AG6:AG66))</f>
        <v>3.8965811553703693</v>
      </c>
      <c r="AH75" s="351">
        <f t="array" ref="AH75">AVERAGE(IF($B6:$B66="NN",AH6:AH66))</f>
        <v>3.7932382043333339</v>
      </c>
      <c r="AI75" s="352">
        <f t="array" ref="AI75">AVERAGE(IF($B6:$B66="NN",AI6:AI66))</f>
        <v>19.55431028111111</v>
      </c>
      <c r="AJ75" s="352">
        <f t="array" ref="AJ75">AVERAGE(IF($B6:$B66="NN",AJ6:AJ66))</f>
        <v>18.041369201481476</v>
      </c>
      <c r="AK75" s="352">
        <f t="array" ref="AK75">AVERAGE(IF($B6:$B66="NN",AK6:AK66))</f>
        <v>13.846321172962959</v>
      </c>
      <c r="AL75" s="352">
        <f t="array" ref="AL75">AVERAGE(IF($B6:$B66="NN",AL6:AL66))</f>
        <v>12.132097358888887</v>
      </c>
      <c r="AM75" s="352">
        <f t="array" ref="AM75">AVERAGE(IF($B6:$B66="NN",AM6:AM66))</f>
        <v>9.0147809616666663</v>
      </c>
      <c r="AN75" s="352">
        <f t="array" ref="AN75">AVERAGE(IF($B6:$B66="NN",AN6:AN66))</f>
        <v>19.418128142592586</v>
      </c>
      <c r="AO75" s="352">
        <f t="array" ref="AO75">AVERAGE(IF($B6:$B66="NN",AO6:AO66))</f>
        <v>18.08391575037037</v>
      </c>
      <c r="AP75" s="352">
        <f t="array" ref="AP75">AVERAGE(IF($B6:$B66="NN",AP6:AP66))</f>
        <v>12.712342705185184</v>
      </c>
      <c r="AQ75" s="352">
        <f t="array" ref="AQ75">AVERAGE(IF($B6:$B66="NN",AQ6:AQ66))</f>
        <v>9.0455522002592588</v>
      </c>
      <c r="AR75" s="352">
        <f t="array" ref="AR75">AVERAGE(IF($B6:$B66="NN",AR6:AR66))</f>
        <v>18.609323459629632</v>
      </c>
      <c r="AS75" s="352">
        <f t="array" ref="AS75">AVERAGE(IF($B6:$B66="NN",AS6:AS66))</f>
        <v>17.497433911111109</v>
      </c>
      <c r="AT75" s="352">
        <f t="array" ref="AT75">AVERAGE(IF($B6:$B66="NN",AT6:AT66))</f>
        <v>18.422579839629631</v>
      </c>
      <c r="AU75" s="352">
        <f t="array" ref="AU75">AVERAGE(IF($B6:$B66="NN",AU6:AU66))</f>
        <v>17.542561506666665</v>
      </c>
      <c r="AV75" s="365"/>
      <c r="AW75" s="366">
        <f t="array" ref="AW75">AVERAGE(IF($B6:$B66="NN",AW6:AW66))</f>
        <v>22.059294931185182</v>
      </c>
    </row>
    <row r="76" spans="1:49" s="124" customFormat="1">
      <c r="A76" s="306" t="s">
        <v>291</v>
      </c>
      <c r="B76" s="280" t="s">
        <v>16</v>
      </c>
      <c r="C76" s="15">
        <f t="array" ref="C76">AVERAGE(IF($B6:$B66="NS",C6:C66))</f>
        <v>43.512334783636362</v>
      </c>
      <c r="D76" s="15">
        <f t="array" ref="D76">AVERAGE(IF($B6:$B66="NS",D6:D66))</f>
        <v>39.116439243636364</v>
      </c>
      <c r="E76" s="346">
        <f t="array" ref="E76">AVERAGE(IF($B6:$B66="NS",E6:E66))</f>
        <v>26.553628687272727</v>
      </c>
      <c r="F76" s="347">
        <f t="array" ref="F76">AVERAGE(IF($B6:$B66="NS",F6:F66))</f>
        <v>61.728109707272715</v>
      </c>
      <c r="G76" s="348">
        <f t="array" ref="G76">AVERAGE(IF($B6:$B66="NS",G6:G66))</f>
        <v>60.410920482727278</v>
      </c>
      <c r="H76" s="348">
        <f t="array" ref="H76">AVERAGE(IF($B6:$B66="NS",H6:H66))</f>
        <v>54.434382504545468</v>
      </c>
      <c r="I76" s="348">
        <f t="array" ref="I76">AVERAGE(IF($B6:$B66="NS",I6:I66))</f>
        <v>36.002662871818181</v>
      </c>
      <c r="J76" s="348">
        <f t="array" ref="J76">AVERAGE(IF($B6:$B66="NS",J6:J66))</f>
        <v>24.404595206363638</v>
      </c>
      <c r="K76" s="348">
        <f t="array" ref="K76">AVERAGE(IF($B6:$B66="NS",K6:K66))</f>
        <v>50.722444092727272</v>
      </c>
      <c r="L76" s="348">
        <f t="array" ref="L76">AVERAGE(IF($B6:$B66="NS",L6:L66))</f>
        <v>45.144297698181816</v>
      </c>
      <c r="M76" s="348">
        <f t="array" ref="M76">AVERAGE(IF($B6:$B66="NS",M6:M66))</f>
        <v>37.598655377272728</v>
      </c>
      <c r="N76" s="348">
        <f t="array" ref="N76">AVERAGE(IF($B6:$B66="NS",N6:N66))</f>
        <v>33.808812250000003</v>
      </c>
      <c r="O76" s="348">
        <f t="array" ref="O76">AVERAGE(IF($B6:$B66="NS",O6:O66))</f>
        <v>23.876218762727273</v>
      </c>
      <c r="P76" s="348">
        <f t="array" ref="P76">AVERAGE(IF($B6:$B66="NS",P6:P66))</f>
        <v>13.210516050636365</v>
      </c>
      <c r="Q76" s="348">
        <f t="array" ref="Q76">AVERAGE(IF($B6:$B66="NS",Q6:Q66))</f>
        <v>31.845230329090906</v>
      </c>
      <c r="R76" s="348">
        <f t="array" ref="R76">AVERAGE(IF($B6:$B66="NS",R6:R66))</f>
        <v>28.535251756363643</v>
      </c>
      <c r="S76" s="348">
        <f t="array" ref="S76">AVERAGE(IF($B6:$B66="NS",S6:S66))</f>
        <v>24.072419468181817</v>
      </c>
      <c r="T76" s="348">
        <f t="array" ref="T76">AVERAGE(IF($B6:$B66="NS",T6:T66))</f>
        <v>10.821699176000001</v>
      </c>
      <c r="U76" s="348">
        <f t="array" ref="U76">AVERAGE(IF($B6:$B66="NS",U6:U66))</f>
        <v>25.623644708181818</v>
      </c>
      <c r="V76" s="348">
        <f t="array" ref="V76">AVERAGE(IF($B6:$B66="NS",V6:V66))</f>
        <v>17.968781005454545</v>
      </c>
      <c r="W76" s="348">
        <f t="array" ref="W76">AVERAGE(IF($B6:$B66="NS",W6:W66))</f>
        <v>14.746129484545458</v>
      </c>
      <c r="X76" s="348">
        <f t="array" ref="X76">AVERAGE(IF($B6:$B66="NS",X6:X66))</f>
        <v>8.0785244850909095</v>
      </c>
      <c r="Y76" s="348">
        <f t="array" ref="Y76">AVERAGE(IF($B6:$B66="NS",Y6:Y66))</f>
        <v>22.282413657272727</v>
      </c>
      <c r="Z76" s="348">
        <f t="array" ref="Z76">AVERAGE(IF($B6:$B66="NS",Z6:Z66))</f>
        <v>14.63784786909091</v>
      </c>
      <c r="AA76" s="349">
        <f t="array" ref="AA76">AVERAGE(IF($B6:$B66="NS",AA6:AA66))</f>
        <v>2.5380198535454546</v>
      </c>
      <c r="AB76" s="349">
        <f t="array" ref="AB76">AVERAGE(IF($B6:$B66="NS",AB6:AB66))</f>
        <v>2.1005577860909086</v>
      </c>
      <c r="AC76" s="350">
        <f t="array" ref="AC76">AVERAGE(IF($B6:$B66="NS",AC6:AC66))</f>
        <v>21.132942152727274</v>
      </c>
      <c r="AD76" s="350">
        <f t="array" ref="AD76">AVERAGE(IF($B6:$B66="NS",AD6:AD66))</f>
        <v>14.911084855454545</v>
      </c>
      <c r="AE76" s="350">
        <f t="array" ref="AE76">AVERAGE(IF($B6:$B66="NS",AE6:AE66))</f>
        <v>8.7136275834545458</v>
      </c>
      <c r="AF76" s="351">
        <f t="array" ref="AF76">AVERAGE(IF($B6:$B66="NS",AF6:AF66))</f>
        <v>5.3171912793636364</v>
      </c>
      <c r="AG76" s="351">
        <f t="array" ref="AG76">AVERAGE(IF($B6:$B66="NS",AG6:AG66))</f>
        <v>4.4023083349999999</v>
      </c>
      <c r="AH76" s="351">
        <f t="array" ref="AH76">AVERAGE(IF($B6:$B66="NS",AH6:AH66))</f>
        <v>3.7179368721818191</v>
      </c>
      <c r="AI76" s="352">
        <f t="array" ref="AI76">AVERAGE(IF($B6:$B66="NS",AI6:AI66))</f>
        <v>29.177165590000001</v>
      </c>
      <c r="AJ76" s="352">
        <f t="array" ref="AJ76">AVERAGE(IF($B6:$B66="NS",AJ6:AJ66))</f>
        <v>27.640825386363634</v>
      </c>
      <c r="AK76" s="352">
        <f t="array" ref="AK76">AVERAGE(IF($B6:$B66="NS",AK6:AK66))</f>
        <v>19.687518400909088</v>
      </c>
      <c r="AL76" s="352">
        <f t="array" ref="AL76">AVERAGE(IF($B6:$B66="NS",AL6:AL66))</f>
        <v>16.850950246363642</v>
      </c>
      <c r="AM76" s="352">
        <f t="array" ref="AM76">AVERAGE(IF($B6:$B66="NS",AM6:AM66))</f>
        <v>11.025074505090911</v>
      </c>
      <c r="AN76" s="352">
        <f t="array" ref="AN76">AVERAGE(IF($B6:$B66="NS",AN6:AN66))</f>
        <v>24.467123767272732</v>
      </c>
      <c r="AO76" s="352">
        <f t="array" ref="AO76">AVERAGE(IF($B6:$B66="NS",AO6:AO66))</f>
        <v>23.488193710909091</v>
      </c>
      <c r="AP76" s="352">
        <f t="array" ref="AP76">AVERAGE(IF($B6:$B66="NS",AP6:AP66))</f>
        <v>15.608055538181818</v>
      </c>
      <c r="AQ76" s="352">
        <f t="array" ref="AQ76">AVERAGE(IF($B6:$B66="NS",AQ6:AQ66))</f>
        <v>10.166494565454544</v>
      </c>
      <c r="AR76" s="352">
        <f t="array" ref="AR76">AVERAGE(IF($B6:$B66="NS",AR6:AR66))</f>
        <v>19.690987208181813</v>
      </c>
      <c r="AS76" s="352">
        <f t="array" ref="AS76">AVERAGE(IF($B6:$B66="NS",AS6:AS66))</f>
        <v>18.45969113</v>
      </c>
      <c r="AT76" s="352">
        <f t="array" ref="AT76">AVERAGE(IF($B6:$B66="NS",AT6:AT66))</f>
        <v>16.900168921818178</v>
      </c>
      <c r="AU76" s="352">
        <f t="array" ref="AU76">AVERAGE(IF($B6:$B66="NS",AU6:AU66))</f>
        <v>16.163670370000002</v>
      </c>
      <c r="AV76" s="315"/>
      <c r="AW76" s="367">
        <f t="array" ref="AW76">AVERAGE(IF($B6:$B66="NS",AW6:AW66))</f>
        <v>25.445287228613633</v>
      </c>
    </row>
    <row r="77" spans="1:49" s="247" customFormat="1">
      <c r="A77" s="306" t="s">
        <v>290</v>
      </c>
      <c r="B77" s="280" t="s">
        <v>16</v>
      </c>
      <c r="C77" s="15">
        <f t="array" ref="C77">AVERAGE(IF($B6:$B66="JN",C6:C66))</f>
        <v>45.046800304944909</v>
      </c>
      <c r="D77" s="15">
        <f t="array" ref="D77">AVERAGE(IF($B6:$B66="JN",D6:D66))</f>
        <v>42.728389976581866</v>
      </c>
      <c r="E77" s="346">
        <f t="array" ref="E77">AVERAGE(IF($B6:$B66="JN",E6:E66))</f>
        <v>26.23521443002808</v>
      </c>
      <c r="F77" s="347">
        <f t="array" ref="F77">AVERAGE(IF($B6:$B66="JN",F6:F66))</f>
        <v>55.306705768875183</v>
      </c>
      <c r="G77" s="348">
        <f t="array" ref="G77">AVERAGE(IF($B6:$B66="JN",G6:G66))</f>
        <v>37.534182835437633</v>
      </c>
      <c r="H77" s="348">
        <f t="array" ref="H77">AVERAGE(IF($B6:$B66="JN",H6:H66))</f>
        <v>29.661282421574956</v>
      </c>
      <c r="I77" s="348">
        <f t="array" ref="I77">AVERAGE(IF($B6:$B66="JN",I6:I66))</f>
        <v>21.766291314652651</v>
      </c>
      <c r="J77" s="348">
        <f t="array" ref="J77">AVERAGE(IF($B6:$B66="JN",J6:J66))</f>
        <v>13.957789256163311</v>
      </c>
      <c r="K77" s="348">
        <f t="array" ref="K77">AVERAGE(IF($B6:$B66="JN",K6:K66))</f>
        <v>35.847851050228535</v>
      </c>
      <c r="L77" s="348">
        <f t="array" ref="L77">AVERAGE(IF($B6:$B66="JN",L6:L66))</f>
        <v>27.359950293303122</v>
      </c>
      <c r="M77" s="348">
        <f t="array" ref="M77">AVERAGE(IF($B6:$B66="JN",M6:M66))</f>
        <v>31.880001286670979</v>
      </c>
      <c r="N77" s="348">
        <f t="array" ref="N77">AVERAGE(IF($B6:$B66="JN",N6:N66))</f>
        <v>26.169842342968128</v>
      </c>
      <c r="O77" s="348">
        <f t="array" ref="O77">AVERAGE(IF($B6:$B66="JN",O6:O66))</f>
        <v>18.393837198939551</v>
      </c>
      <c r="P77" s="348">
        <f t="array" ref="P77">AVERAGE(IF($B6:$B66="JN",P6:P66))</f>
        <v>10.27633338348091</v>
      </c>
      <c r="Q77" s="348">
        <f t="array" ref="Q77">AVERAGE(IF($B6:$B66="JN",Q6:Q66))</f>
        <v>29.533819565644517</v>
      </c>
      <c r="R77" s="348">
        <f t="array" ref="R77">AVERAGE(IF($B6:$B66="JN",R6:R66))</f>
        <v>24.090906044805834</v>
      </c>
      <c r="S77" s="348">
        <f t="array" ref="S77">AVERAGE(IF($B6:$B66="JN",S6:S66))</f>
        <v>20.251118627179238</v>
      </c>
      <c r="T77" s="348">
        <f t="array" ref="T77">AVERAGE(IF($B6:$B66="JN",T6:T66))</f>
        <v>9.4212232203532338</v>
      </c>
      <c r="U77" s="348">
        <f t="array" ref="U77">AVERAGE(IF($B6:$B66="JN",U6:U66))</f>
        <v>26.652944152473331</v>
      </c>
      <c r="V77" s="348">
        <f t="array" ref="V77">AVERAGE(IF($B6:$B66="JN",V6:V66))</f>
        <v>18.370527080979542</v>
      </c>
      <c r="W77" s="348">
        <f t="array" ref="W77">AVERAGE(IF($B6:$B66="JN",W6:W66))</f>
        <v>14.867883590496831</v>
      </c>
      <c r="X77" s="348">
        <f t="array" ref="X77">AVERAGE(IF($B6:$B66="JN",X6:X66))</f>
        <v>8.0286406187396615</v>
      </c>
      <c r="Y77" s="348">
        <f t="array" ref="Y77">AVERAGE(IF($B6:$B66="JN",Y6:Y66))</f>
        <v>25.039283266076566</v>
      </c>
      <c r="Z77" s="348">
        <f t="array" ref="Z77">AVERAGE(IF($B6:$B66="JN",Z6:Z66))</f>
        <v>16.732825880518011</v>
      </c>
      <c r="AA77" s="349">
        <f t="array" ref="AA77">AVERAGE(IF($B6:$B66="JN",AA6:AA66))</f>
        <v>2.2973212256655002</v>
      </c>
      <c r="AB77" s="349">
        <f t="array" ref="AB77">AVERAGE(IF($B6:$B66="JN",AB6:AB66))</f>
        <v>2.2052976363953691</v>
      </c>
      <c r="AC77" s="350">
        <f t="array" ref="AC77">AVERAGE(IF($B6:$B66="JN",AC6:AC66))</f>
        <v>20.491588544609712</v>
      </c>
      <c r="AD77" s="350">
        <f t="array" ref="AD77">AVERAGE(IF($B6:$B66="JN",AD6:AD66))</f>
        <v>14.150841789985837</v>
      </c>
      <c r="AE77" s="350">
        <f t="array" ref="AE77">AVERAGE(IF($B6:$B66="JN",AE6:AE66))</f>
        <v>8.4280490975475217</v>
      </c>
      <c r="AF77" s="351">
        <f t="array" ref="AF77">AVERAGE(IF($B6:$B66="JN",AF6:AF66))</f>
        <v>4.494743663893642</v>
      </c>
      <c r="AG77" s="351">
        <f t="array" ref="AG77">AVERAGE(IF($B6:$B66="JN",AG6:AG66))</f>
        <v>4.1195190431735824</v>
      </c>
      <c r="AH77" s="351">
        <f t="array" ref="AH77">AVERAGE(IF($B6:$B66="JN",AH6:AH66))</f>
        <v>3.8697649566039334</v>
      </c>
      <c r="AI77" s="352">
        <f t="array" ref="AI77">AVERAGE(IF($B6:$B66="JN",AI6:AI66))</f>
        <v>24.731953232883253</v>
      </c>
      <c r="AJ77" s="352">
        <f t="array" ref="AJ77">AVERAGE(IF($B6:$B66="JN",AJ6:AJ66))</f>
        <v>22.94198869951812</v>
      </c>
      <c r="AK77" s="352">
        <f t="array" ref="AK77">AVERAGE(IF($B6:$B66="JN",AK6:AK66))</f>
        <v>16.675815288777677</v>
      </c>
      <c r="AL77" s="352">
        <f t="array" ref="AL77">AVERAGE(IF($B6:$B66="JN",AL6:AL66))</f>
        <v>14.296108637905443</v>
      </c>
      <c r="AM77" s="352">
        <f t="array" ref="AM77">AVERAGE(IF($B6:$B66="JN",AM6:AM66))</f>
        <v>9.582159989148483</v>
      </c>
      <c r="AN77" s="352">
        <f t="array" ref="AN77">AVERAGE(IF($B6:$B66="JN",AN6:AN66))</f>
        <v>22.816718870473608</v>
      </c>
      <c r="AO77" s="352">
        <f t="array" ref="AO77">AVERAGE(IF($B6:$B66="JN",AO6:AO66))</f>
        <v>21.562423027497296</v>
      </c>
      <c r="AP77" s="352">
        <f t="array" ref="AP77">AVERAGE(IF($B6:$B66="JN",AP6:AP66))</f>
        <v>14.275044924701016</v>
      </c>
      <c r="AQ77" s="352">
        <f t="array" ref="AQ77">AVERAGE(IF($B6:$B66="JN",AQ6:AQ66))</f>
        <v>9.5288297534746018</v>
      </c>
      <c r="AR77" s="352">
        <f t="array" ref="AR77">AVERAGE(IF($B6:$B66="JN",AR6:AR66))</f>
        <v>20.015401874251705</v>
      </c>
      <c r="AS77" s="352">
        <f t="array" ref="AS77">AVERAGE(IF($B6:$B66="JN",AS6:AS66))</f>
        <v>18.857665604752718</v>
      </c>
      <c r="AT77" s="352">
        <f t="array" ref="AT77">AVERAGE(IF($B6:$B66="JN",AT6:AT66))</f>
        <v>18.631978915946352</v>
      </c>
      <c r="AU77" s="352">
        <f t="array" ref="AU77">AVERAGE(IF($B6:$B66="JN",AU6:AU66))</f>
        <v>17.685987125569394</v>
      </c>
      <c r="AV77" s="110"/>
      <c r="AW77" s="368">
        <f t="array" ref="AW77">AVERAGE(IF($B6:$B66="JN",AW6:AW66))</f>
        <v>24.577822298380433</v>
      </c>
    </row>
    <row r="78" spans="1:49">
      <c r="A78" s="306" t="s">
        <v>289</v>
      </c>
      <c r="B78" s="280" t="s">
        <v>16</v>
      </c>
      <c r="C78" s="15">
        <f t="array" ref="C78">AVERAGE(IF($B6:$B66="JS",C6:C66))</f>
        <v>45.667441000037613</v>
      </c>
      <c r="D78" s="15">
        <f t="array" ref="D78">AVERAGE(IF($B6:$B66="JS",D6:D66))</f>
        <v>42.528989239682609</v>
      </c>
      <c r="E78" s="346">
        <f t="array" ref="E78">AVERAGE(IF($B6:$B66="JS",E6:E66))</f>
        <v>28.452884731461381</v>
      </c>
      <c r="F78" s="347">
        <f t="array" ref="F78">AVERAGE(IF($B6:$B66="JS",F6:F66))</f>
        <v>64.618233797637686</v>
      </c>
      <c r="G78" s="348">
        <f t="array" ref="G78">AVERAGE(IF($B6:$B66="JS",G6:G66))</f>
        <v>62.750392324464769</v>
      </c>
      <c r="H78" s="348">
        <f t="array" ref="H78">AVERAGE(IF($B6:$B66="JS",H6:H66))</f>
        <v>55.004943678371191</v>
      </c>
      <c r="I78" s="348">
        <f t="array" ref="I78">AVERAGE(IF($B6:$B66="JS",I6:I66))</f>
        <v>36.849789454679375</v>
      </c>
      <c r="J78" s="348">
        <f t="array" ref="J78">AVERAGE(IF($B6:$B66="JS",J6:J66))</f>
        <v>24.960925702436334</v>
      </c>
      <c r="K78" s="348">
        <f t="array" ref="K78">AVERAGE(IF($B6:$B66="JS",K6:K66))</f>
        <v>48.447323749938121</v>
      </c>
      <c r="L78" s="348">
        <f t="array" ref="L78">AVERAGE(IF($B6:$B66="JS",L6:L66))</f>
        <v>41.561693812351663</v>
      </c>
      <c r="M78" s="348">
        <f t="array" ref="M78">AVERAGE(IF($B6:$B66="JS",M6:M66))</f>
        <v>38.042653892714576</v>
      </c>
      <c r="N78" s="348">
        <f t="array" ref="N78">AVERAGE(IF($B6:$B66="JS",N6:N66))</f>
        <v>33.869462628686826</v>
      </c>
      <c r="O78" s="348">
        <f t="array" ref="O78">AVERAGE(IF($B6:$B66="JS",O6:O66))</f>
        <v>23.826039621551057</v>
      </c>
      <c r="P78" s="348">
        <f t="array" ref="P78">AVERAGE(IF($B6:$B66="JS",P6:P66))</f>
        <v>13.008206500561972</v>
      </c>
      <c r="Q78" s="348">
        <f t="array" ref="Q78">AVERAGE(IF($B6:$B66="JS",Q6:Q66))</f>
        <v>29.418321704174588</v>
      </c>
      <c r="R78" s="348">
        <f t="array" ref="R78">AVERAGE(IF($B6:$B66="JS",R6:R66))</f>
        <v>25.981183681130609</v>
      </c>
      <c r="S78" s="348">
        <f t="array" ref="S78">AVERAGE(IF($B6:$B66="JS",S6:S66))</f>
        <v>21.875816236801558</v>
      </c>
      <c r="T78" s="348">
        <f t="array" ref="T78">AVERAGE(IF($B6:$B66="JS",T6:T66))</f>
        <v>10.35423552502998</v>
      </c>
      <c r="U78" s="348">
        <f t="array" ref="U78">AVERAGE(IF($B6:$B66="JS",U6:U66))</f>
        <v>25.387830027400984</v>
      </c>
      <c r="V78" s="348">
        <f t="array" ref="V78">AVERAGE(IF($B6:$B66="JS",V6:V66))</f>
        <v>18.306862002165321</v>
      </c>
      <c r="W78" s="348">
        <f t="array" ref="W78">AVERAGE(IF($B6:$B66="JS",W6:W66))</f>
        <v>15.039005234122516</v>
      </c>
      <c r="X78" s="348">
        <f t="array" ref="X78">AVERAGE(IF($B6:$B66="JS",X6:X66))</f>
        <v>8.1581779176246449</v>
      </c>
      <c r="Y78" s="348">
        <f t="array" ref="Y78">AVERAGE(IF($B6:$B66="JS",Y6:Y66))</f>
        <v>20.171486223346367</v>
      </c>
      <c r="Z78" s="348">
        <f t="array" ref="Z78">AVERAGE(IF($B6:$B66="JS",Z6:Z66))</f>
        <v>13.91608376028816</v>
      </c>
      <c r="AA78" s="349">
        <f t="array" ref="AA78">AVERAGE(IF($B6:$B66="JS",AA6:AA66))</f>
        <v>2.399782941269927</v>
      </c>
      <c r="AB78" s="349">
        <f t="array" ref="AB78">AVERAGE(IF($B6:$B66="JS",AB6:AB66))</f>
        <v>2.1912782942505817</v>
      </c>
      <c r="AC78" s="350">
        <f t="array" ref="AC78">AVERAGE(IF($B6:$B66="JS",AC6:AC66))</f>
        <v>22.595059115449871</v>
      </c>
      <c r="AD78" s="350">
        <f t="array" ref="AD78">AVERAGE(IF($B6:$B66="JS",AD6:AD66))</f>
        <v>15.291737849630227</v>
      </c>
      <c r="AE78" s="350">
        <f t="array" ref="AE78">AVERAGE(IF($B6:$B66="JS",AE6:AE66))</f>
        <v>9.1076059015395749</v>
      </c>
      <c r="AF78" s="351">
        <f t="array" ref="AF78">AVERAGE(IF($B6:$B66="JS",AF6:AF66))</f>
        <v>5.1401743499966335</v>
      </c>
      <c r="AG78" s="351">
        <f t="array" ref="AG78">AVERAGE(IF($B6:$B66="JS",AG6:AG66))</f>
        <v>4.3933827487656414</v>
      </c>
      <c r="AH78" s="351">
        <f t="array" ref="AH78">AVERAGE(IF($B6:$B66="JS",AH6:AH66))</f>
        <v>3.8408622254678439</v>
      </c>
      <c r="AI78" s="352">
        <f t="array" ref="AI78">AVERAGE(IF($B6:$B66="JS",AI6:AI66))</f>
        <v>29.520321526794532</v>
      </c>
      <c r="AJ78" s="352">
        <f t="array" ref="AJ78">AVERAGE(IF($B6:$B66="JS",AJ6:AJ66))</f>
        <v>27.45025614076793</v>
      </c>
      <c r="AK78" s="352">
        <f t="array" ref="AK78">AVERAGE(IF($B6:$B66="JS",AK6:AK66))</f>
        <v>19.797281738244703</v>
      </c>
      <c r="AL78" s="352">
        <f t="array" ref="AL78">AVERAGE(IF($B6:$B66="JS",AL6:AL66))</f>
        <v>16.842991888455508</v>
      </c>
      <c r="AM78" s="352">
        <f t="array" ref="AM78">AVERAGE(IF($B6:$B66="JS",AM6:AM66))</f>
        <v>10.657797115500577</v>
      </c>
      <c r="AN78" s="352">
        <f t="array" ref="AN78">AVERAGE(IF($B6:$B66="JS",AN6:AN66))</f>
        <v>22.971934023804415</v>
      </c>
      <c r="AO78" s="352">
        <f t="array" ref="AO78">AVERAGE(IF($B6:$B66="JS",AO6:AO66))</f>
        <v>22.109594778488191</v>
      </c>
      <c r="AP78" s="352">
        <f t="array" ref="AP78">AVERAGE(IF($B6:$B66="JS",AP6:AP66))</f>
        <v>14.929051647933807</v>
      </c>
      <c r="AQ78" s="352">
        <f t="array" ref="AQ78">AVERAGE(IF($B6:$B66="JS",AQ6:AQ66))</f>
        <v>10.016980843505578</v>
      </c>
      <c r="AR78" s="352">
        <f t="array" ref="AR78">AVERAGE(IF($B6:$B66="JS",AR6:AR66))</f>
        <v>19.213630319531049</v>
      </c>
      <c r="AS78" s="352">
        <f t="array" ref="AS78">AVERAGE(IF($B6:$B66="JS",AS6:AS66))</f>
        <v>18.209203465254003</v>
      </c>
      <c r="AT78" s="352">
        <f t="array" ref="AT78">AVERAGE(IF($B6:$B66="JS",AT6:AT66))</f>
        <v>15.682710286599729</v>
      </c>
      <c r="AU78" s="352">
        <f t="array" ref="AU78">AVERAGE(IF($B6:$B66="JS",AU6:AU66))</f>
        <v>15.012373592327853</v>
      </c>
      <c r="AV78" s="345"/>
      <c r="AW78" s="369">
        <f t="array" ref="AW78">AVERAGE(IF($B6:$B66="JS",AW6:AW66))</f>
        <v>26.510107549890858</v>
      </c>
    </row>
  </sheetData>
  <sheetCalcPr fullCalcOnLoad="1"/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W79"/>
  <sheetViews>
    <sheetView zoomScale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3"/>
  <cols>
    <col min="1" max="1" width="13.85546875" style="242" bestFit="1" customWidth="1"/>
    <col min="2" max="2" width="15.7109375" style="242" bestFit="1" customWidth="1"/>
    <col min="3" max="4" width="13.28515625" style="253" bestFit="1" customWidth="1"/>
    <col min="5" max="6" width="11" style="253" bestFit="1" customWidth="1"/>
    <col min="7" max="26" width="6.28515625" style="253" bestFit="1" customWidth="1"/>
    <col min="27" max="28" width="8.85546875" style="253" bestFit="1" customWidth="1"/>
    <col min="29" max="31" width="11" style="253" bestFit="1" customWidth="1"/>
    <col min="32" max="34" width="10.42578125" style="253" bestFit="1" customWidth="1"/>
    <col min="35" max="47" width="6.28515625" style="253" bestFit="1" customWidth="1"/>
    <col min="48" max="16384" width="10.7109375" style="242"/>
  </cols>
  <sheetData>
    <row r="1" spans="1:49" s="241" customFormat="1">
      <c r="A1" s="14"/>
      <c r="B1" s="14" t="s">
        <v>194</v>
      </c>
      <c r="C1" s="14" t="s">
        <v>209</v>
      </c>
      <c r="D1" s="14" t="s">
        <v>209</v>
      </c>
      <c r="E1" s="282" t="s">
        <v>198</v>
      </c>
      <c r="F1" s="283" t="s">
        <v>210</v>
      </c>
      <c r="G1" s="284" t="s">
        <v>387</v>
      </c>
      <c r="H1" s="284" t="s">
        <v>387</v>
      </c>
      <c r="I1" s="284" t="s">
        <v>387</v>
      </c>
      <c r="J1" s="284" t="s">
        <v>387</v>
      </c>
      <c r="K1" s="284" t="s">
        <v>387</v>
      </c>
      <c r="L1" s="284" t="s">
        <v>387</v>
      </c>
      <c r="M1" s="284" t="s">
        <v>387</v>
      </c>
      <c r="N1" s="284" t="s">
        <v>387</v>
      </c>
      <c r="O1" s="284" t="s">
        <v>387</v>
      </c>
      <c r="P1" s="284" t="s">
        <v>387</v>
      </c>
      <c r="Q1" s="284" t="s">
        <v>387</v>
      </c>
      <c r="R1" s="284" t="s">
        <v>387</v>
      </c>
      <c r="S1" s="284" t="s">
        <v>387</v>
      </c>
      <c r="T1" s="284" t="s">
        <v>387</v>
      </c>
      <c r="U1" s="284" t="s">
        <v>387</v>
      </c>
      <c r="V1" s="284" t="s">
        <v>387</v>
      </c>
      <c r="W1" s="284" t="s">
        <v>387</v>
      </c>
      <c r="X1" s="284" t="s">
        <v>387</v>
      </c>
      <c r="Y1" s="284" t="s">
        <v>387</v>
      </c>
      <c r="Z1" s="284" t="s">
        <v>387</v>
      </c>
      <c r="AA1" s="285" t="s">
        <v>286</v>
      </c>
      <c r="AB1" s="285" t="s">
        <v>286</v>
      </c>
      <c r="AC1" s="286" t="s">
        <v>386</v>
      </c>
      <c r="AD1" s="286" t="s">
        <v>386</v>
      </c>
      <c r="AE1" s="286" t="s">
        <v>386</v>
      </c>
      <c r="AF1" s="287" t="s">
        <v>388</v>
      </c>
      <c r="AG1" s="287" t="s">
        <v>388</v>
      </c>
      <c r="AH1" s="287" t="s">
        <v>388</v>
      </c>
      <c r="AI1" s="288" t="s">
        <v>207</v>
      </c>
      <c r="AJ1" s="288" t="s">
        <v>207</v>
      </c>
      <c r="AK1" s="288" t="s">
        <v>207</v>
      </c>
      <c r="AL1" s="288" t="s">
        <v>207</v>
      </c>
      <c r="AM1" s="288" t="s">
        <v>207</v>
      </c>
      <c r="AN1" s="288" t="s">
        <v>207</v>
      </c>
      <c r="AO1" s="288" t="s">
        <v>207</v>
      </c>
      <c r="AP1" s="288" t="s">
        <v>207</v>
      </c>
      <c r="AQ1" s="288" t="s">
        <v>207</v>
      </c>
      <c r="AR1" s="288" t="s">
        <v>207</v>
      </c>
      <c r="AS1" s="288" t="s">
        <v>207</v>
      </c>
      <c r="AT1" s="288" t="s">
        <v>207</v>
      </c>
      <c r="AU1" s="288" t="s">
        <v>207</v>
      </c>
    </row>
    <row r="2" spans="1:49" s="241" customFormat="1">
      <c r="A2" s="14"/>
      <c r="B2" s="14" t="s">
        <v>195</v>
      </c>
      <c r="C2" s="14" t="s">
        <v>196</v>
      </c>
      <c r="D2" s="14" t="s">
        <v>197</v>
      </c>
      <c r="E2" s="282" t="s">
        <v>200</v>
      </c>
      <c r="F2" s="283" t="s">
        <v>201</v>
      </c>
      <c r="G2" s="284" t="s">
        <v>202</v>
      </c>
      <c r="H2" s="284" t="s">
        <v>202</v>
      </c>
      <c r="I2" s="284" t="s">
        <v>202</v>
      </c>
      <c r="J2" s="284" t="s">
        <v>202</v>
      </c>
      <c r="K2" s="284" t="s">
        <v>201</v>
      </c>
      <c r="L2" s="284" t="s">
        <v>201</v>
      </c>
      <c r="M2" s="284" t="s">
        <v>206</v>
      </c>
      <c r="N2" s="284" t="s">
        <v>206</v>
      </c>
      <c r="O2" s="284" t="s">
        <v>206</v>
      </c>
      <c r="P2" s="284" t="s">
        <v>206</v>
      </c>
      <c r="Q2" s="284" t="s">
        <v>200</v>
      </c>
      <c r="R2" s="284" t="s">
        <v>200</v>
      </c>
      <c r="S2" s="284" t="s">
        <v>200</v>
      </c>
      <c r="T2" s="284" t="s">
        <v>200</v>
      </c>
      <c r="U2" s="284" t="s">
        <v>196</v>
      </c>
      <c r="V2" s="284" t="s">
        <v>196</v>
      </c>
      <c r="W2" s="284" t="s">
        <v>196</v>
      </c>
      <c r="X2" s="284" t="s">
        <v>196</v>
      </c>
      <c r="Y2" s="284" t="s">
        <v>197</v>
      </c>
      <c r="Z2" s="284" t="s">
        <v>197</v>
      </c>
      <c r="AA2" s="285" t="s">
        <v>196</v>
      </c>
      <c r="AB2" s="285" t="s">
        <v>197</v>
      </c>
      <c r="AC2" s="286" t="s">
        <v>200</v>
      </c>
      <c r="AD2" s="286" t="s">
        <v>200</v>
      </c>
      <c r="AE2" s="286" t="s">
        <v>200</v>
      </c>
      <c r="AF2" s="287" t="s">
        <v>206</v>
      </c>
      <c r="AG2" s="287" t="s">
        <v>200</v>
      </c>
      <c r="AH2" s="287" t="s">
        <v>197</v>
      </c>
      <c r="AI2" s="288" t="s">
        <v>206</v>
      </c>
      <c r="AJ2" s="288" t="s">
        <v>206</v>
      </c>
      <c r="AK2" s="288" t="s">
        <v>206</v>
      </c>
      <c r="AL2" s="288" t="s">
        <v>206</v>
      </c>
      <c r="AM2" s="288" t="s">
        <v>206</v>
      </c>
      <c r="AN2" s="288" t="s">
        <v>200</v>
      </c>
      <c r="AO2" s="288" t="s">
        <v>200</v>
      </c>
      <c r="AP2" s="288" t="s">
        <v>200</v>
      </c>
      <c r="AQ2" s="288" t="s">
        <v>200</v>
      </c>
      <c r="AR2" s="288" t="s">
        <v>196</v>
      </c>
      <c r="AS2" s="288" t="s">
        <v>196</v>
      </c>
      <c r="AT2" s="288" t="s">
        <v>197</v>
      </c>
      <c r="AU2" s="288" t="s">
        <v>197</v>
      </c>
    </row>
    <row r="3" spans="1:49" s="241" customFormat="1">
      <c r="A3" s="289"/>
      <c r="B3" s="289" t="s">
        <v>199</v>
      </c>
      <c r="C3" s="289">
        <v>2394</v>
      </c>
      <c r="D3" s="289">
        <v>2394</v>
      </c>
      <c r="E3" s="290">
        <v>2399</v>
      </c>
      <c r="F3" s="291">
        <v>2394</v>
      </c>
      <c r="G3" s="292">
        <v>2661</v>
      </c>
      <c r="H3" s="292">
        <v>2660</v>
      </c>
      <c r="I3" s="292">
        <v>2128</v>
      </c>
      <c r="J3" s="292">
        <v>1596</v>
      </c>
      <c r="K3" s="292">
        <v>2661</v>
      </c>
      <c r="L3" s="292">
        <v>2660</v>
      </c>
      <c r="M3" s="292">
        <v>2661</v>
      </c>
      <c r="N3" s="292">
        <v>2660</v>
      </c>
      <c r="O3" s="292">
        <v>2128</v>
      </c>
      <c r="P3" s="292">
        <v>1596</v>
      </c>
      <c r="Q3" s="292">
        <v>2661</v>
      </c>
      <c r="R3" s="292">
        <v>2660</v>
      </c>
      <c r="S3" s="292">
        <v>2394</v>
      </c>
      <c r="T3" s="292">
        <v>1596</v>
      </c>
      <c r="U3" s="292">
        <v>2661</v>
      </c>
      <c r="V3" s="292">
        <v>2660</v>
      </c>
      <c r="W3" s="292">
        <v>2394</v>
      </c>
      <c r="X3" s="292">
        <v>1596</v>
      </c>
      <c r="Y3" s="292">
        <v>2661</v>
      </c>
      <c r="Z3" s="292">
        <v>2660</v>
      </c>
      <c r="AA3" s="293">
        <v>1666</v>
      </c>
      <c r="AB3" s="293">
        <v>1666</v>
      </c>
      <c r="AC3" s="294">
        <v>3066</v>
      </c>
      <c r="AD3" s="294">
        <v>2403</v>
      </c>
      <c r="AE3" s="294">
        <v>1603</v>
      </c>
      <c r="AF3" s="295">
        <v>1666</v>
      </c>
      <c r="AG3" s="295">
        <v>1666</v>
      </c>
      <c r="AH3" s="295">
        <v>1666</v>
      </c>
      <c r="AI3" s="296">
        <v>3459</v>
      </c>
      <c r="AJ3" s="296">
        <v>3458</v>
      </c>
      <c r="AK3" s="296">
        <v>2661</v>
      </c>
      <c r="AL3" s="296">
        <v>2261</v>
      </c>
      <c r="AM3" s="296">
        <v>1197</v>
      </c>
      <c r="AN3" s="296">
        <v>3459</v>
      </c>
      <c r="AO3" s="296">
        <v>3458</v>
      </c>
      <c r="AP3" s="296">
        <v>2394</v>
      </c>
      <c r="AQ3" s="296">
        <v>1197</v>
      </c>
      <c r="AR3" s="296">
        <v>3459</v>
      </c>
      <c r="AS3" s="296">
        <v>3458</v>
      </c>
      <c r="AT3" s="296">
        <v>3459</v>
      </c>
      <c r="AU3" s="296">
        <v>3458</v>
      </c>
    </row>
    <row r="4" spans="1:49" s="241" customFormat="1">
      <c r="A4" s="14" t="s">
        <v>349</v>
      </c>
      <c r="B4" s="14" t="s">
        <v>208</v>
      </c>
      <c r="C4" s="14" t="s">
        <v>205</v>
      </c>
      <c r="D4" s="14" t="s">
        <v>205</v>
      </c>
      <c r="E4" s="282" t="s">
        <v>205</v>
      </c>
      <c r="F4" s="283" t="s">
        <v>205</v>
      </c>
      <c r="G4" s="284" t="s">
        <v>203</v>
      </c>
      <c r="H4" s="284" t="s">
        <v>204</v>
      </c>
      <c r="I4" s="284" t="s">
        <v>205</v>
      </c>
      <c r="J4" s="284" t="s">
        <v>205</v>
      </c>
      <c r="K4" s="284" t="s">
        <v>203</v>
      </c>
      <c r="L4" s="284" t="s">
        <v>204</v>
      </c>
      <c r="M4" s="284" t="s">
        <v>203</v>
      </c>
      <c r="N4" s="284" t="s">
        <v>204</v>
      </c>
      <c r="O4" s="284" t="s">
        <v>205</v>
      </c>
      <c r="P4" s="284" t="s">
        <v>205</v>
      </c>
      <c r="Q4" s="284" t="s">
        <v>203</v>
      </c>
      <c r="R4" s="284" t="s">
        <v>204</v>
      </c>
      <c r="S4" s="284" t="s">
        <v>205</v>
      </c>
      <c r="T4" s="284" t="s">
        <v>205</v>
      </c>
      <c r="U4" s="284" t="s">
        <v>203</v>
      </c>
      <c r="V4" s="284" t="s">
        <v>204</v>
      </c>
      <c r="W4" s="284" t="s">
        <v>205</v>
      </c>
      <c r="X4" s="284" t="s">
        <v>205</v>
      </c>
      <c r="Y4" s="284" t="s">
        <v>203</v>
      </c>
      <c r="Z4" s="284" t="s">
        <v>204</v>
      </c>
      <c r="AA4" s="285" t="s">
        <v>205</v>
      </c>
      <c r="AB4" s="285" t="s">
        <v>205</v>
      </c>
      <c r="AC4" s="286" t="s">
        <v>205</v>
      </c>
      <c r="AD4" s="286" t="s">
        <v>205</v>
      </c>
      <c r="AE4" s="286" t="s">
        <v>205</v>
      </c>
      <c r="AF4" s="287" t="s">
        <v>205</v>
      </c>
      <c r="AG4" s="287" t="s">
        <v>205</v>
      </c>
      <c r="AH4" s="287" t="s">
        <v>205</v>
      </c>
      <c r="AI4" s="288" t="s">
        <v>203</v>
      </c>
      <c r="AJ4" s="288" t="s">
        <v>204</v>
      </c>
      <c r="AK4" s="288" t="s">
        <v>205</v>
      </c>
      <c r="AL4" s="288" t="s">
        <v>205</v>
      </c>
      <c r="AM4" s="288" t="s">
        <v>205</v>
      </c>
      <c r="AN4" s="288" t="s">
        <v>203</v>
      </c>
      <c r="AO4" s="288" t="s">
        <v>204</v>
      </c>
      <c r="AP4" s="288" t="s">
        <v>205</v>
      </c>
      <c r="AQ4" s="288" t="s">
        <v>205</v>
      </c>
      <c r="AR4" s="288" t="s">
        <v>203</v>
      </c>
      <c r="AS4" s="288" t="s">
        <v>204</v>
      </c>
      <c r="AT4" s="288" t="s">
        <v>203</v>
      </c>
      <c r="AU4" s="288" t="s">
        <v>204</v>
      </c>
    </row>
    <row r="5" spans="1:49" s="241" customFormat="1">
      <c r="A5" s="14" t="s">
        <v>307</v>
      </c>
      <c r="B5" s="14" t="s">
        <v>356</v>
      </c>
      <c r="C5" s="14"/>
      <c r="D5" s="14"/>
      <c r="E5" s="282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5"/>
      <c r="AC5" s="286"/>
      <c r="AD5" s="286"/>
      <c r="AE5" s="286"/>
      <c r="AF5" s="287"/>
      <c r="AG5" s="287"/>
      <c r="AH5" s="287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</row>
    <row r="6" spans="1:49">
      <c r="A6" s="316" t="s">
        <v>184</v>
      </c>
      <c r="B6" s="316" t="s">
        <v>99</v>
      </c>
      <c r="C6" s="337">
        <v>385.69796190551102</v>
      </c>
      <c r="D6" s="337">
        <v>388.97459453069303</v>
      </c>
      <c r="E6" s="338">
        <v>433.62350368778499</v>
      </c>
      <c r="F6" s="339">
        <v>364.62596122523001</v>
      </c>
      <c r="G6" s="340">
        <v>212.17918689755001</v>
      </c>
      <c r="H6" s="340">
        <v>199.83607051829301</v>
      </c>
      <c r="I6" s="340">
        <v>168.48757939881699</v>
      </c>
      <c r="J6" s="340">
        <v>149.69214410792799</v>
      </c>
      <c r="K6" s="340">
        <v>201.963108157081</v>
      </c>
      <c r="L6" s="340">
        <v>194.736428751989</v>
      </c>
      <c r="M6" s="340">
        <v>178.81888612464201</v>
      </c>
      <c r="N6" s="340">
        <v>172.07580688069001</v>
      </c>
      <c r="O6" s="340">
        <v>152.21951830547201</v>
      </c>
      <c r="P6" s="340">
        <v>127.154289456181</v>
      </c>
      <c r="Q6" s="340">
        <v>172.514609231196</v>
      </c>
      <c r="R6" s="340">
        <v>166.386967823497</v>
      </c>
      <c r="S6" s="340">
        <v>156.973390451195</v>
      </c>
      <c r="T6" s="340">
        <v>124.886732850461</v>
      </c>
      <c r="U6" s="340">
        <v>162.009682775589</v>
      </c>
      <c r="V6" s="340">
        <v>142.745399243951</v>
      </c>
      <c r="W6" s="340">
        <v>135.19768828331701</v>
      </c>
      <c r="X6" s="340">
        <v>120.18029491026201</v>
      </c>
      <c r="Y6" s="340">
        <v>159.848021512879</v>
      </c>
      <c r="Z6" s="340">
        <v>140.624312225821</v>
      </c>
      <c r="AA6" s="341">
        <v>505.865447126802</v>
      </c>
      <c r="AB6" s="341">
        <v>505.89077625289099</v>
      </c>
      <c r="AC6" s="342">
        <v>449.95462445997998</v>
      </c>
      <c r="AD6" s="342">
        <v>468.46508214614403</v>
      </c>
      <c r="AE6" s="342">
        <v>487.081459140611</v>
      </c>
      <c r="AF6" s="343">
        <v>499.17226213440699</v>
      </c>
      <c r="AG6" s="343">
        <v>500.288726881537</v>
      </c>
      <c r="AH6" s="343">
        <v>501.27799692728399</v>
      </c>
      <c r="AI6" s="344">
        <v>435.41291380378198</v>
      </c>
      <c r="AJ6" s="344">
        <v>437.20602405054598</v>
      </c>
      <c r="AK6" s="344">
        <v>460.12256383235899</v>
      </c>
      <c r="AL6" s="344">
        <v>467.86352251486397</v>
      </c>
      <c r="AM6" s="344">
        <v>482.673517180094</v>
      </c>
      <c r="AN6" s="344">
        <v>440.70086880378199</v>
      </c>
      <c r="AO6" s="344">
        <v>442.87048513105998</v>
      </c>
      <c r="AP6" s="344">
        <v>467.601219183978</v>
      </c>
      <c r="AQ6" s="344">
        <v>482.659346952703</v>
      </c>
      <c r="AR6" s="344">
        <v>452.28861808913399</v>
      </c>
      <c r="AS6" s="344">
        <v>456.01336927452098</v>
      </c>
      <c r="AT6" s="344">
        <v>454.072308977533</v>
      </c>
      <c r="AU6" s="344">
        <v>457.24200005427002</v>
      </c>
      <c r="AV6" s="243"/>
      <c r="AW6" s="243"/>
    </row>
    <row r="7" spans="1:49">
      <c r="A7" s="317" t="s">
        <v>185</v>
      </c>
      <c r="B7" s="317" t="s">
        <v>100</v>
      </c>
      <c r="C7" s="337">
        <v>365.53947675507101</v>
      </c>
      <c r="D7" s="337">
        <v>374.32309771862498</v>
      </c>
      <c r="E7" s="338">
        <v>431.114887634051</v>
      </c>
      <c r="F7" s="339">
        <v>348.28049809236001</v>
      </c>
      <c r="G7" s="340">
        <v>184.05504092771801</v>
      </c>
      <c r="H7" s="340">
        <v>162.56821669905199</v>
      </c>
      <c r="I7" s="340">
        <v>144.81281077232001</v>
      </c>
      <c r="J7" s="340">
        <v>129.08660978562801</v>
      </c>
      <c r="K7" s="340">
        <v>178.94003986097201</v>
      </c>
      <c r="L7" s="340">
        <v>156.97983510667501</v>
      </c>
      <c r="M7" s="340">
        <v>170.66032121854599</v>
      </c>
      <c r="N7" s="340">
        <v>154.077362613605</v>
      </c>
      <c r="O7" s="340">
        <v>138.26445964517399</v>
      </c>
      <c r="P7" s="340">
        <v>123.523830425155</v>
      </c>
      <c r="Q7" s="340">
        <v>166.82726605682799</v>
      </c>
      <c r="R7" s="340">
        <v>154.82068807993099</v>
      </c>
      <c r="S7" s="340">
        <v>145.220792205788</v>
      </c>
      <c r="T7" s="340">
        <v>122.94984689025399</v>
      </c>
      <c r="U7" s="340">
        <v>163.88378999201601</v>
      </c>
      <c r="V7" s="340">
        <v>144.519691205795</v>
      </c>
      <c r="W7" s="340">
        <v>136.46923468070099</v>
      </c>
      <c r="X7" s="340">
        <v>120.776885706716</v>
      </c>
      <c r="Y7" s="340">
        <v>160.645578283769</v>
      </c>
      <c r="Z7" s="340">
        <v>141.21662904681301</v>
      </c>
      <c r="AA7" s="341">
        <v>505.45453043634399</v>
      </c>
      <c r="AB7" s="341">
        <v>505.67183371812803</v>
      </c>
      <c r="AC7" s="342">
        <v>448.11792479465299</v>
      </c>
      <c r="AD7" s="342">
        <v>471.38741225132202</v>
      </c>
      <c r="AE7" s="342">
        <v>487.20269645153502</v>
      </c>
      <c r="AF7" s="343">
        <v>499.04627914975202</v>
      </c>
      <c r="AG7" s="343">
        <v>500.15296214918197</v>
      </c>
      <c r="AH7" s="343">
        <v>500.96193413535201</v>
      </c>
      <c r="AI7" s="344">
        <v>438.63643619702498</v>
      </c>
      <c r="AJ7" s="344">
        <v>447.25080519927201</v>
      </c>
      <c r="AK7" s="344">
        <v>462.83140810922703</v>
      </c>
      <c r="AL7" s="344">
        <v>469.73510356477198</v>
      </c>
      <c r="AM7" s="344">
        <v>483.310322808872</v>
      </c>
      <c r="AN7" s="344">
        <v>444.15314595535102</v>
      </c>
      <c r="AO7" s="344">
        <v>446.44202486708298</v>
      </c>
      <c r="AP7" s="344">
        <v>469.44711942819299</v>
      </c>
      <c r="AQ7" s="344">
        <v>483.13315981425501</v>
      </c>
      <c r="AR7" s="344">
        <v>450.53372694122697</v>
      </c>
      <c r="AS7" s="344">
        <v>453.86697271732299</v>
      </c>
      <c r="AT7" s="344">
        <v>453.475307017543</v>
      </c>
      <c r="AU7" s="344">
        <v>456.68698680549898</v>
      </c>
      <c r="AV7" s="243"/>
      <c r="AW7" s="243"/>
    </row>
    <row r="8" spans="1:49">
      <c r="A8" s="317" t="s">
        <v>186</v>
      </c>
      <c r="B8" s="317" t="s">
        <v>101</v>
      </c>
      <c r="C8" s="337">
        <v>380.05218976651099</v>
      </c>
      <c r="D8" s="337">
        <v>380.02196426411098</v>
      </c>
      <c r="E8" s="338">
        <v>441.19366499375599</v>
      </c>
      <c r="F8" s="339">
        <v>354.41586244360002</v>
      </c>
      <c r="G8" s="340">
        <v>180.02090342765001</v>
      </c>
      <c r="H8" s="340">
        <v>160.31987099162501</v>
      </c>
      <c r="I8" s="340">
        <v>148.92748745871</v>
      </c>
      <c r="J8" s="340">
        <v>132.12638351277101</v>
      </c>
      <c r="K8" s="340">
        <v>165.93229086829101</v>
      </c>
      <c r="L8" s="340">
        <v>150.10712872307499</v>
      </c>
      <c r="M8" s="340">
        <v>162.44639874390401</v>
      </c>
      <c r="N8" s="340">
        <v>149.76693657964401</v>
      </c>
      <c r="O8" s="340">
        <v>136.86652261873701</v>
      </c>
      <c r="P8" s="340">
        <v>122.786423543895</v>
      </c>
      <c r="Q8" s="340">
        <v>145.636794884907</v>
      </c>
      <c r="R8" s="340">
        <v>139.915289194574</v>
      </c>
      <c r="S8" s="340">
        <v>133.62800411596501</v>
      </c>
      <c r="T8" s="340">
        <v>120.26875886825999</v>
      </c>
      <c r="U8" s="340">
        <v>149.326436757632</v>
      </c>
      <c r="V8" s="340">
        <v>136.60892559975301</v>
      </c>
      <c r="W8" s="340">
        <v>130.57255629810999</v>
      </c>
      <c r="X8" s="340">
        <v>119.54433133556201</v>
      </c>
      <c r="Y8" s="340">
        <v>129.29385351005499</v>
      </c>
      <c r="Z8" s="340">
        <v>122.745245555791</v>
      </c>
      <c r="AA8" s="341">
        <v>505.68922453566199</v>
      </c>
      <c r="AB8" s="341">
        <v>505.90584264594497</v>
      </c>
      <c r="AC8" s="342">
        <v>456.96197398215099</v>
      </c>
      <c r="AD8" s="342">
        <v>472.21205465451601</v>
      </c>
      <c r="AE8" s="342">
        <v>488.60596278152798</v>
      </c>
      <c r="AF8" s="343">
        <v>499.04745046106098</v>
      </c>
      <c r="AG8" s="343">
        <v>500.39708241377502</v>
      </c>
      <c r="AH8" s="343">
        <v>501.12860546208799</v>
      </c>
      <c r="AI8" s="344">
        <v>446.84891378531898</v>
      </c>
      <c r="AJ8" s="344">
        <v>454.14164839946801</v>
      </c>
      <c r="AK8" s="344">
        <v>465.33013161514702</v>
      </c>
      <c r="AL8" s="344">
        <v>470.95109849937398</v>
      </c>
      <c r="AM8" s="344">
        <v>483.09022200316701</v>
      </c>
      <c r="AN8" s="344">
        <v>464.32889586355702</v>
      </c>
      <c r="AO8" s="344">
        <v>464.40386296082397</v>
      </c>
      <c r="AP8" s="344">
        <v>475.65621116581298</v>
      </c>
      <c r="AQ8" s="344">
        <v>483.96658713921897</v>
      </c>
      <c r="AR8" s="344">
        <v>464.070864793981</v>
      </c>
      <c r="AS8" s="344">
        <v>465.86803782559099</v>
      </c>
      <c r="AT8" s="344">
        <v>478.95458880843699</v>
      </c>
      <c r="AU8" s="344">
        <v>478.69627029013498</v>
      </c>
      <c r="AV8" s="243"/>
      <c r="AW8" s="243"/>
    </row>
    <row r="9" spans="1:49">
      <c r="A9" s="317" t="s">
        <v>234</v>
      </c>
      <c r="B9" s="317" t="s">
        <v>102</v>
      </c>
      <c r="C9" s="337">
        <v>371.75218123245099</v>
      </c>
      <c r="D9" s="337">
        <v>381.646686555911</v>
      </c>
      <c r="E9" s="338">
        <v>419.34516282211598</v>
      </c>
      <c r="F9" s="339">
        <v>342.25841957952099</v>
      </c>
      <c r="G9" s="340">
        <v>185.265550463609</v>
      </c>
      <c r="H9" s="340">
        <v>167.59353326067301</v>
      </c>
      <c r="I9" s="340">
        <v>149.12186514160501</v>
      </c>
      <c r="J9" s="340">
        <v>132.06149463927801</v>
      </c>
      <c r="K9" s="340">
        <v>177.65618182784999</v>
      </c>
      <c r="L9" s="340">
        <v>159.594698423512</v>
      </c>
      <c r="M9" s="340">
        <v>168.16126217023401</v>
      </c>
      <c r="N9" s="340">
        <v>157.00094549030399</v>
      </c>
      <c r="O9" s="340">
        <v>141.91390760024399</v>
      </c>
      <c r="P9" s="340">
        <v>125.106429462029</v>
      </c>
      <c r="Q9" s="340">
        <v>164.46201764858199</v>
      </c>
      <c r="R9" s="340">
        <v>152.28426179672201</v>
      </c>
      <c r="S9" s="340">
        <v>144.443375514742</v>
      </c>
      <c r="T9" s="340">
        <v>123.11053836477799</v>
      </c>
      <c r="U9" s="340">
        <v>160.754602968223</v>
      </c>
      <c r="V9" s="340">
        <v>143.06014319221401</v>
      </c>
      <c r="W9" s="340">
        <v>135.51134259078401</v>
      </c>
      <c r="X9" s="340">
        <v>120.96868432477299</v>
      </c>
      <c r="Y9" s="340">
        <v>160.15632461574199</v>
      </c>
      <c r="Z9" s="340">
        <v>140.93731498215499</v>
      </c>
      <c r="AA9" s="341">
        <v>505.59779704352502</v>
      </c>
      <c r="AB9" s="341">
        <v>505.84039897251</v>
      </c>
      <c r="AC9" s="342">
        <v>438.91413125403602</v>
      </c>
      <c r="AD9" s="342">
        <v>462.99176846835201</v>
      </c>
      <c r="AE9" s="342">
        <v>487.57539929846399</v>
      </c>
      <c r="AF9" s="343">
        <v>498.97549859742003</v>
      </c>
      <c r="AG9" s="343">
        <v>499.74554134850302</v>
      </c>
      <c r="AH9" s="343">
        <v>501.04656764438101</v>
      </c>
      <c r="AI9" s="344">
        <v>446.11695401170402</v>
      </c>
      <c r="AJ9" s="344">
        <v>449.95980067641398</v>
      </c>
      <c r="AK9" s="344">
        <v>465.48306564382102</v>
      </c>
      <c r="AL9" s="344">
        <v>471.15707440956902</v>
      </c>
      <c r="AM9" s="344">
        <v>483.08541340345602</v>
      </c>
      <c r="AN9" s="344">
        <v>450.25640688448198</v>
      </c>
      <c r="AO9" s="344">
        <v>453.061854334354</v>
      </c>
      <c r="AP9" s="344">
        <v>471.005045014492</v>
      </c>
      <c r="AQ9" s="344">
        <v>482.85594025256302</v>
      </c>
      <c r="AR9" s="344">
        <v>455.484486017096</v>
      </c>
      <c r="AS9" s="344">
        <v>457.64758736841299</v>
      </c>
      <c r="AT9" s="344">
        <v>456.23576160237701</v>
      </c>
      <c r="AU9" s="344">
        <v>458.83396653536499</v>
      </c>
      <c r="AV9" s="243"/>
      <c r="AW9" s="243"/>
    </row>
    <row r="10" spans="1:49">
      <c r="A10" s="317" t="s">
        <v>235</v>
      </c>
      <c r="B10" s="317" t="s">
        <v>100</v>
      </c>
      <c r="C10" s="337">
        <v>374.82832565248401</v>
      </c>
      <c r="D10" s="337">
        <v>375.25171899722898</v>
      </c>
      <c r="E10" s="338">
        <v>434.18650508900299</v>
      </c>
      <c r="F10" s="339">
        <v>337.245388597371</v>
      </c>
      <c r="G10" s="340">
        <v>191.07968818418499</v>
      </c>
      <c r="H10" s="340">
        <v>168.54693947522401</v>
      </c>
      <c r="I10" s="340">
        <v>152.75967618645001</v>
      </c>
      <c r="J10" s="340">
        <v>133.901234853604</v>
      </c>
      <c r="K10" s="340">
        <v>184.84042308072901</v>
      </c>
      <c r="L10" s="340">
        <v>164.40794293130801</v>
      </c>
      <c r="M10" s="340">
        <v>178.779133215428</v>
      </c>
      <c r="N10" s="340">
        <v>162.363867852499</v>
      </c>
      <c r="O10" s="340">
        <v>143.28824162382</v>
      </c>
      <c r="P10" s="340">
        <v>125.854919188457</v>
      </c>
      <c r="Q10" s="340">
        <v>175.981015732033</v>
      </c>
      <c r="R10" s="340">
        <v>161.807351273227</v>
      </c>
      <c r="S10" s="340">
        <v>151.251210109092</v>
      </c>
      <c r="T10" s="340">
        <v>125.2555657058</v>
      </c>
      <c r="U10" s="340">
        <v>167.98760912255901</v>
      </c>
      <c r="V10" s="340">
        <v>148.39413799632999</v>
      </c>
      <c r="W10" s="340">
        <v>139.62206226908799</v>
      </c>
      <c r="X10" s="340">
        <v>122.26493168343301</v>
      </c>
      <c r="Y10" s="340">
        <v>163.65813694526901</v>
      </c>
      <c r="Z10" s="340">
        <v>144.06052072946699</v>
      </c>
      <c r="AA10" s="341">
        <v>505.330279850061</v>
      </c>
      <c r="AB10" s="341">
        <v>505.69625893000102</v>
      </c>
      <c r="AC10" s="342">
        <v>450.287757903037</v>
      </c>
      <c r="AD10" s="342">
        <v>468.76711601307198</v>
      </c>
      <c r="AE10" s="342">
        <v>485.55560511289798</v>
      </c>
      <c r="AF10" s="343">
        <v>498.51292370751901</v>
      </c>
      <c r="AG10" s="343">
        <v>499.75812309968802</v>
      </c>
      <c r="AH10" s="343">
        <v>500.716869569734</v>
      </c>
      <c r="AI10" s="344">
        <v>430.63652705439</v>
      </c>
      <c r="AJ10" s="344">
        <v>438.73885705580602</v>
      </c>
      <c r="AK10" s="344">
        <v>457.97533272360403</v>
      </c>
      <c r="AL10" s="344">
        <v>466.21160612301099</v>
      </c>
      <c r="AM10" s="344">
        <v>481.887912093019</v>
      </c>
      <c r="AN10" s="344">
        <v>435.65682734733599</v>
      </c>
      <c r="AO10" s="344">
        <v>441.08003494366699</v>
      </c>
      <c r="AP10" s="344">
        <v>465.89922225392399</v>
      </c>
      <c r="AQ10" s="344">
        <v>481.87463485655297</v>
      </c>
      <c r="AR10" s="344">
        <v>446.19652397241299</v>
      </c>
      <c r="AS10" s="344">
        <v>450.10367072034501</v>
      </c>
      <c r="AT10" s="344">
        <v>450.93890754089603</v>
      </c>
      <c r="AU10" s="344">
        <v>454.43492422476498</v>
      </c>
      <c r="AV10" s="243"/>
      <c r="AW10" s="243"/>
    </row>
    <row r="11" spans="1:49">
      <c r="A11" s="317" t="s">
        <v>213</v>
      </c>
      <c r="B11" s="317" t="s">
        <v>103</v>
      </c>
      <c r="C11" s="337">
        <v>373.429611646902</v>
      </c>
      <c r="D11" s="337">
        <v>381.76779279399199</v>
      </c>
      <c r="E11" s="338">
        <v>424.65679780959999</v>
      </c>
      <c r="F11" s="339">
        <v>303.05241492689299</v>
      </c>
      <c r="G11" s="340">
        <v>269.91893506878</v>
      </c>
      <c r="H11" s="340">
        <v>253.41678118558301</v>
      </c>
      <c r="I11" s="340">
        <v>201.78227307859899</v>
      </c>
      <c r="J11" s="340">
        <v>171.02218060028</v>
      </c>
      <c r="K11" s="340">
        <v>232.12837646028601</v>
      </c>
      <c r="L11" s="340">
        <v>213.10373032687301</v>
      </c>
      <c r="M11" s="340">
        <v>203.41110669452399</v>
      </c>
      <c r="N11" s="340">
        <v>194.211024054744</v>
      </c>
      <c r="O11" s="340">
        <v>166.06639818942099</v>
      </c>
      <c r="P11" s="340">
        <v>136.740204635504</v>
      </c>
      <c r="Q11" s="340">
        <v>178.89189061831399</v>
      </c>
      <c r="R11" s="340">
        <v>169.14954307601701</v>
      </c>
      <c r="S11" s="340">
        <v>158.52196691936101</v>
      </c>
      <c r="T11" s="340">
        <v>128.761973633487</v>
      </c>
      <c r="U11" s="340">
        <v>168.03127332635</v>
      </c>
      <c r="V11" s="340">
        <v>148.85833625425599</v>
      </c>
      <c r="W11" s="340">
        <v>140.28550336842801</v>
      </c>
      <c r="X11" s="340">
        <v>122.745975216389</v>
      </c>
      <c r="Y11" s="340">
        <v>159.44340128189299</v>
      </c>
      <c r="Z11" s="340">
        <v>140.18693896032499</v>
      </c>
      <c r="AA11" s="341">
        <v>504.98092327775402</v>
      </c>
      <c r="AB11" s="341">
        <v>505.688339393288</v>
      </c>
      <c r="AC11" s="342">
        <v>443.40372182230999</v>
      </c>
      <c r="AD11" s="342">
        <v>466.59736998327702</v>
      </c>
      <c r="AE11" s="342">
        <v>482.22823903226498</v>
      </c>
      <c r="AF11" s="343">
        <v>495.79982800256403</v>
      </c>
      <c r="AG11" s="343">
        <v>498.38035159610899</v>
      </c>
      <c r="AH11" s="343">
        <v>500.62729363965298</v>
      </c>
      <c r="AI11" s="344">
        <v>412.54819874590697</v>
      </c>
      <c r="AJ11" s="344">
        <v>414.36467535195499</v>
      </c>
      <c r="AK11" s="344">
        <v>445.67546143860602</v>
      </c>
      <c r="AL11" s="344">
        <v>456.15442414817198</v>
      </c>
      <c r="AM11" s="344">
        <v>477.79335713417902</v>
      </c>
      <c r="AN11" s="344">
        <v>433.23864784464701</v>
      </c>
      <c r="AO11" s="344">
        <v>436.030154164034</v>
      </c>
      <c r="AP11" s="344">
        <v>462.14408938428102</v>
      </c>
      <c r="AQ11" s="344">
        <v>479.49421412606</v>
      </c>
      <c r="AR11" s="344">
        <v>446.26454560736403</v>
      </c>
      <c r="AS11" s="344">
        <v>450.36736094198699</v>
      </c>
      <c r="AT11" s="344">
        <v>455.75427611334902</v>
      </c>
      <c r="AU11" s="344">
        <v>458.54050464844897</v>
      </c>
      <c r="AV11" s="243"/>
      <c r="AW11" s="243"/>
    </row>
    <row r="12" spans="1:49">
      <c r="A12" s="317" t="s">
        <v>214</v>
      </c>
      <c r="B12" s="317" t="s">
        <v>104</v>
      </c>
      <c r="C12" s="337">
        <v>382.31831479648997</v>
      </c>
      <c r="D12" s="337">
        <v>383.715306189199</v>
      </c>
      <c r="E12" s="338">
        <v>431.89437507508501</v>
      </c>
      <c r="F12" s="339">
        <v>328.320600410221</v>
      </c>
      <c r="G12" s="340">
        <v>198.78614893606999</v>
      </c>
      <c r="H12" s="340">
        <v>179.479152912518</v>
      </c>
      <c r="I12" s="340">
        <v>164.515131913522</v>
      </c>
      <c r="J12" s="340">
        <v>143.58529218849901</v>
      </c>
      <c r="K12" s="340">
        <v>198.82365620971601</v>
      </c>
      <c r="L12" s="340">
        <v>181.57186905805901</v>
      </c>
      <c r="M12" s="340">
        <v>186.29718108057401</v>
      </c>
      <c r="N12" s="340">
        <v>173.948415119353</v>
      </c>
      <c r="O12" s="340">
        <v>151.10268710096599</v>
      </c>
      <c r="P12" s="340">
        <v>128.637527088518</v>
      </c>
      <c r="Q12" s="340">
        <v>176.21502745228301</v>
      </c>
      <c r="R12" s="340">
        <v>167.98722224668401</v>
      </c>
      <c r="S12" s="340">
        <v>156.339567497574</v>
      </c>
      <c r="T12" s="340">
        <v>126.92877825626699</v>
      </c>
      <c r="U12" s="340">
        <v>166.95436420960999</v>
      </c>
      <c r="V12" s="340">
        <v>147.77573972995299</v>
      </c>
      <c r="W12" s="340">
        <v>139.08547485028899</v>
      </c>
      <c r="X12" s="340">
        <v>122.132953014679</v>
      </c>
      <c r="Y12" s="340">
        <v>162.01725990342399</v>
      </c>
      <c r="Z12" s="340">
        <v>142.817908197321</v>
      </c>
      <c r="AA12" s="341">
        <v>505.33260638962503</v>
      </c>
      <c r="AB12" s="341">
        <v>505.76285510648</v>
      </c>
      <c r="AC12" s="342">
        <v>448.46273104679102</v>
      </c>
      <c r="AD12" s="342">
        <v>468.57240360569602</v>
      </c>
      <c r="AE12" s="342">
        <v>484.30507342658501</v>
      </c>
      <c r="AF12" s="343">
        <v>497.9303750185</v>
      </c>
      <c r="AG12" s="343">
        <v>499.63532148812499</v>
      </c>
      <c r="AH12" s="343">
        <v>500.73180682707198</v>
      </c>
      <c r="AI12" s="344">
        <v>428.116727312119</v>
      </c>
      <c r="AJ12" s="344">
        <v>432.12991726048699</v>
      </c>
      <c r="AK12" s="344">
        <v>456.41153085872099</v>
      </c>
      <c r="AL12" s="344">
        <v>464.65515169269401</v>
      </c>
      <c r="AM12" s="344">
        <v>481.04156452446301</v>
      </c>
      <c r="AN12" s="344">
        <v>435.38368458664002</v>
      </c>
      <c r="AO12" s="344">
        <v>439.34743157236699</v>
      </c>
      <c r="AP12" s="344">
        <v>466.87445371920899</v>
      </c>
      <c r="AQ12" s="344">
        <v>481.769157061084</v>
      </c>
      <c r="AR12" s="344">
        <v>447.19454034690699</v>
      </c>
      <c r="AS12" s="344">
        <v>451.038362794612</v>
      </c>
      <c r="AT12" s="344">
        <v>452.44759513372702</v>
      </c>
      <c r="AU12" s="344">
        <v>455.87377008418099</v>
      </c>
      <c r="AV12" s="243"/>
      <c r="AW12" s="243"/>
    </row>
    <row r="13" spans="1:49">
      <c r="A13" s="317" t="s">
        <v>389</v>
      </c>
      <c r="B13" s="317" t="s">
        <v>105</v>
      </c>
      <c r="C13" s="337">
        <v>371.038944163716</v>
      </c>
      <c r="D13" s="337">
        <v>380.10288827278998</v>
      </c>
      <c r="E13" s="338">
        <v>422.34694539683602</v>
      </c>
      <c r="F13" s="339">
        <v>280.874236629623</v>
      </c>
      <c r="G13" s="340">
        <v>305.05572222141501</v>
      </c>
      <c r="H13" s="340">
        <v>286.58612060240398</v>
      </c>
      <c r="I13" s="340">
        <v>216.07110289887299</v>
      </c>
      <c r="J13" s="340">
        <v>178.28789116452501</v>
      </c>
      <c r="K13" s="340">
        <v>265.16090347025698</v>
      </c>
      <c r="L13" s="340">
        <v>248.96751400810501</v>
      </c>
      <c r="M13" s="340">
        <v>217.03742376766701</v>
      </c>
      <c r="N13" s="340">
        <v>206.21450717765299</v>
      </c>
      <c r="O13" s="340">
        <v>173.12455642039001</v>
      </c>
      <c r="P13" s="340">
        <v>140.85314841949599</v>
      </c>
      <c r="Q13" s="340">
        <v>198.04810041668301</v>
      </c>
      <c r="R13" s="340">
        <v>188.560338345086</v>
      </c>
      <c r="S13" s="340">
        <v>173.718079002308</v>
      </c>
      <c r="T13" s="340">
        <v>133.866976302403</v>
      </c>
      <c r="U13" s="340">
        <v>173.49943451093401</v>
      </c>
      <c r="V13" s="340">
        <v>153.64997908587699</v>
      </c>
      <c r="W13" s="340">
        <v>143.617586477267</v>
      </c>
      <c r="X13" s="340">
        <v>124.13552802240299</v>
      </c>
      <c r="Y13" s="340">
        <v>163.78206554745799</v>
      </c>
      <c r="Z13" s="340">
        <v>144.10124240312001</v>
      </c>
      <c r="AA13" s="341">
        <v>504.762967244501</v>
      </c>
      <c r="AB13" s="341">
        <v>505.71359748407599</v>
      </c>
      <c r="AC13" s="342">
        <v>441.22397377853503</v>
      </c>
      <c r="AD13" s="342">
        <v>466.35406933324902</v>
      </c>
      <c r="AE13" s="342">
        <v>480.362366720583</v>
      </c>
      <c r="AF13" s="343">
        <v>495.30291022406902</v>
      </c>
      <c r="AG13" s="343">
        <v>498.25324715740197</v>
      </c>
      <c r="AH13" s="343">
        <v>500.75923953152397</v>
      </c>
      <c r="AI13" s="344">
        <v>397.78292522144898</v>
      </c>
      <c r="AJ13" s="344">
        <v>400.85625826724998</v>
      </c>
      <c r="AK13" s="344">
        <v>438.94796838008398</v>
      </c>
      <c r="AL13" s="344">
        <v>451.33897443548898</v>
      </c>
      <c r="AM13" s="344">
        <v>476.00740237494398</v>
      </c>
      <c r="AN13" s="344">
        <v>414.74971673563698</v>
      </c>
      <c r="AO13" s="344">
        <v>418.07726589927302</v>
      </c>
      <c r="AP13" s="344">
        <v>454.46366753007499</v>
      </c>
      <c r="AQ13" s="344">
        <v>477.86757029317101</v>
      </c>
      <c r="AR13" s="344">
        <v>439.60814230768801</v>
      </c>
      <c r="AS13" s="344">
        <v>444.53836392667699</v>
      </c>
      <c r="AT13" s="344">
        <v>449.630044426246</v>
      </c>
      <c r="AU13" s="344">
        <v>453.439860579227</v>
      </c>
      <c r="AV13" s="243"/>
      <c r="AW13" s="243"/>
    </row>
    <row r="14" spans="1:49">
      <c r="A14" s="317" t="s">
        <v>390</v>
      </c>
      <c r="B14" s="317" t="s">
        <v>106</v>
      </c>
      <c r="C14" s="337">
        <v>357.81394079209701</v>
      </c>
      <c r="D14" s="337">
        <v>374.19138918971299</v>
      </c>
      <c r="E14" s="338">
        <v>411.63338889968202</v>
      </c>
      <c r="F14" s="339">
        <v>325.22787621146</v>
      </c>
      <c r="G14" s="340">
        <v>217.17604162327501</v>
      </c>
      <c r="H14" s="340">
        <v>201.48464721460101</v>
      </c>
      <c r="I14" s="340">
        <v>173.978731473214</v>
      </c>
      <c r="J14" s="340">
        <v>152.07471886849299</v>
      </c>
      <c r="K14" s="340">
        <v>183.41801484722299</v>
      </c>
      <c r="L14" s="340">
        <v>169.49669609343999</v>
      </c>
      <c r="M14" s="340">
        <v>171.09685445540401</v>
      </c>
      <c r="N14" s="340">
        <v>163.89780109578101</v>
      </c>
      <c r="O14" s="340">
        <v>148.78702880049201</v>
      </c>
      <c r="P14" s="340">
        <v>127.817671112409</v>
      </c>
      <c r="Q14" s="340">
        <v>153.35685081011201</v>
      </c>
      <c r="R14" s="340">
        <v>147.06241903790399</v>
      </c>
      <c r="S14" s="340">
        <v>142.19785819141001</v>
      </c>
      <c r="T14" s="340">
        <v>122.045580888177</v>
      </c>
      <c r="U14" s="340">
        <v>151.11441019604101</v>
      </c>
      <c r="V14" s="340">
        <v>139.95744181132201</v>
      </c>
      <c r="W14" s="340">
        <v>134.93167428605699</v>
      </c>
      <c r="X14" s="340">
        <v>119.96332857018901</v>
      </c>
      <c r="Y14" s="340">
        <v>138.92220911027201</v>
      </c>
      <c r="Z14" s="340">
        <v>130.40832404910901</v>
      </c>
      <c r="AA14" s="341">
        <v>505.56064904478802</v>
      </c>
      <c r="AB14" s="341">
        <v>506.16040234476702</v>
      </c>
      <c r="AC14" s="342">
        <v>428.89006275318098</v>
      </c>
      <c r="AD14" s="342">
        <v>457.58158081990501</v>
      </c>
      <c r="AE14" s="342">
        <v>486.64455785105099</v>
      </c>
      <c r="AF14" s="343">
        <v>497.721690824034</v>
      </c>
      <c r="AG14" s="343">
        <v>499.78897564049998</v>
      </c>
      <c r="AH14" s="343">
        <v>501.01569442773803</v>
      </c>
      <c r="AI14" s="344">
        <v>433.11197169805502</v>
      </c>
      <c r="AJ14" s="344">
        <v>449.38157899342599</v>
      </c>
      <c r="AK14" s="344">
        <v>457.21758279964001</v>
      </c>
      <c r="AL14" s="344">
        <v>463.98404405699102</v>
      </c>
      <c r="AM14" s="344">
        <v>480.09074559277701</v>
      </c>
      <c r="AN14" s="344">
        <v>461.29992733604001</v>
      </c>
      <c r="AO14" s="344">
        <v>463.85528818834001</v>
      </c>
      <c r="AP14" s="344">
        <v>474.52429614786001</v>
      </c>
      <c r="AQ14" s="344">
        <v>483.05570583928397</v>
      </c>
      <c r="AR14" s="344">
        <v>465.20063458097098</v>
      </c>
      <c r="AS14" s="344">
        <v>465.92604439556601</v>
      </c>
      <c r="AT14" s="344">
        <v>473.61089741330198</v>
      </c>
      <c r="AU14" s="344">
        <v>475.38454209613002</v>
      </c>
      <c r="AV14" s="243"/>
      <c r="AW14" s="243"/>
    </row>
    <row r="15" spans="1:49">
      <c r="A15" s="317" t="s">
        <v>368</v>
      </c>
      <c r="B15" s="317" t="s">
        <v>107</v>
      </c>
      <c r="C15" s="337">
        <v>379.585109744438</v>
      </c>
      <c r="D15" s="337">
        <v>400.939579525162</v>
      </c>
      <c r="E15" s="338">
        <v>436.66683618280098</v>
      </c>
      <c r="F15" s="339">
        <v>309.22602842328399</v>
      </c>
      <c r="G15" s="340">
        <v>222.247767662771</v>
      </c>
      <c r="H15" s="340">
        <v>207.63202497223301</v>
      </c>
      <c r="I15" s="340">
        <v>173.25634710057699</v>
      </c>
      <c r="J15" s="340">
        <v>151.67123408938301</v>
      </c>
      <c r="K15" s="340">
        <v>222.915984509194</v>
      </c>
      <c r="L15" s="340">
        <v>208.69213371831299</v>
      </c>
      <c r="M15" s="340">
        <v>197.11406093160099</v>
      </c>
      <c r="N15" s="340">
        <v>187.76367000687799</v>
      </c>
      <c r="O15" s="340">
        <v>162.84165952392101</v>
      </c>
      <c r="P15" s="340">
        <v>135.061329452639</v>
      </c>
      <c r="Q15" s="340">
        <v>182.85527915560999</v>
      </c>
      <c r="R15" s="340">
        <v>171.905120879458</v>
      </c>
      <c r="S15" s="340">
        <v>162.09843563993201</v>
      </c>
      <c r="T15" s="340">
        <v>128.90816549695799</v>
      </c>
      <c r="U15" s="340">
        <v>168.43292153829699</v>
      </c>
      <c r="V15" s="340">
        <v>149.08513930529699</v>
      </c>
      <c r="W15" s="340">
        <v>140.46196303048501</v>
      </c>
      <c r="X15" s="340">
        <v>122.839552759586</v>
      </c>
      <c r="Y15" s="340">
        <v>158.139788385553</v>
      </c>
      <c r="Z15" s="340">
        <v>138.87995029539201</v>
      </c>
      <c r="AA15" s="341">
        <v>505.16435864106501</v>
      </c>
      <c r="AB15" s="341">
        <v>505.9537984209</v>
      </c>
      <c r="AC15" s="342">
        <v>457.230062894963</v>
      </c>
      <c r="AD15" s="342">
        <v>466.75404692403498</v>
      </c>
      <c r="AE15" s="342">
        <v>482.92275691460202</v>
      </c>
      <c r="AF15" s="343">
        <v>497.419517800964</v>
      </c>
      <c r="AG15" s="343">
        <v>499.03832614553698</v>
      </c>
      <c r="AH15" s="343">
        <v>500.746080344875</v>
      </c>
      <c r="AI15" s="344">
        <v>421.26679911216002</v>
      </c>
      <c r="AJ15" s="344">
        <v>423.26276639907701</v>
      </c>
      <c r="AK15" s="344">
        <v>450.70618478989502</v>
      </c>
      <c r="AL15" s="344">
        <v>460.11568138997899</v>
      </c>
      <c r="AM15" s="344">
        <v>479.39975179898403</v>
      </c>
      <c r="AN15" s="344">
        <v>429.80824077303498</v>
      </c>
      <c r="AO15" s="344">
        <v>432.66359002938702</v>
      </c>
      <c r="AP15" s="344">
        <v>461.96264382373801</v>
      </c>
      <c r="AQ15" s="344">
        <v>480.14128825009999</v>
      </c>
      <c r="AR15" s="344">
        <v>445.15917072127098</v>
      </c>
      <c r="AS15" s="344">
        <v>449.27909011568499</v>
      </c>
      <c r="AT15" s="344">
        <v>456.10681113699502</v>
      </c>
      <c r="AU15" s="344">
        <v>458.82194524492502</v>
      </c>
      <c r="AV15" s="243"/>
      <c r="AW15" s="243"/>
    </row>
    <row r="16" spans="1:49">
      <c r="A16" s="317" t="s">
        <v>369</v>
      </c>
      <c r="B16" s="317" t="s">
        <v>101</v>
      </c>
      <c r="C16" s="337">
        <v>374.40128033399202</v>
      </c>
      <c r="D16" s="337">
        <v>389.21072288002199</v>
      </c>
      <c r="E16" s="338">
        <v>418.16805579207602</v>
      </c>
      <c r="F16" s="339">
        <v>290.24053186154401</v>
      </c>
      <c r="G16" s="340">
        <v>271.55945992461</v>
      </c>
      <c r="H16" s="340">
        <v>251.80663486602</v>
      </c>
      <c r="I16" s="340">
        <v>201.622258643875</v>
      </c>
      <c r="J16" s="340">
        <v>170.54572603678801</v>
      </c>
      <c r="K16" s="340">
        <v>230.67765147578899</v>
      </c>
      <c r="L16" s="340">
        <v>215.52900830336</v>
      </c>
      <c r="M16" s="340">
        <v>202.26884932831101</v>
      </c>
      <c r="N16" s="340">
        <v>193.615977470101</v>
      </c>
      <c r="O16" s="340">
        <v>166.008183264482</v>
      </c>
      <c r="P16" s="340">
        <v>136.79155155991299</v>
      </c>
      <c r="Q16" s="340">
        <v>179.98432494221899</v>
      </c>
      <c r="R16" s="340">
        <v>171.23984250522301</v>
      </c>
      <c r="S16" s="340">
        <v>160.09625618513701</v>
      </c>
      <c r="T16" s="340">
        <v>129.16719847074199</v>
      </c>
      <c r="U16" s="340">
        <v>167.052306244927</v>
      </c>
      <c r="V16" s="340">
        <v>147.563292440596</v>
      </c>
      <c r="W16" s="340">
        <v>139.20968450938699</v>
      </c>
      <c r="X16" s="340">
        <v>122.17055982569801</v>
      </c>
      <c r="Y16" s="340">
        <v>156.891038583225</v>
      </c>
      <c r="Z16" s="340">
        <v>138.11024929562799</v>
      </c>
      <c r="AA16" s="341">
        <v>505.18857682330798</v>
      </c>
      <c r="AB16" s="341">
        <v>505.94018714030102</v>
      </c>
      <c r="AC16" s="342">
        <v>438.90257457270098</v>
      </c>
      <c r="AD16" s="342">
        <v>460.57075742493799</v>
      </c>
      <c r="AE16" s="342">
        <v>481.948615188269</v>
      </c>
      <c r="AF16" s="343">
        <v>496.16331268810001</v>
      </c>
      <c r="AG16" s="343">
        <v>498.85650685405398</v>
      </c>
      <c r="AH16" s="343">
        <v>500.75800866695801</v>
      </c>
      <c r="AI16" s="344">
        <v>411.519021752838</v>
      </c>
      <c r="AJ16" s="344">
        <v>415.16449017426703</v>
      </c>
      <c r="AK16" s="344">
        <v>445.40151909879103</v>
      </c>
      <c r="AL16" s="344">
        <v>455.95217905733699</v>
      </c>
      <c r="AM16" s="344">
        <v>477.30419139280298</v>
      </c>
      <c r="AN16" s="344">
        <v>429.73056539869998</v>
      </c>
      <c r="AO16" s="344">
        <v>434.35227525584497</v>
      </c>
      <c r="AP16" s="344">
        <v>461.26926083005799</v>
      </c>
      <c r="AQ16" s="344">
        <v>479.83808626230899</v>
      </c>
      <c r="AR16" s="344">
        <v>446.47834546510899</v>
      </c>
      <c r="AS16" s="344">
        <v>450.49697355462303</v>
      </c>
      <c r="AT16" s="344">
        <v>458.42178376350398</v>
      </c>
      <c r="AU16" s="344">
        <v>460.704390134275</v>
      </c>
      <c r="AV16" s="243"/>
      <c r="AW16" s="243"/>
    </row>
    <row r="17" spans="1:49">
      <c r="A17" s="317" t="s">
        <v>124</v>
      </c>
      <c r="B17" s="317" t="s">
        <v>108</v>
      </c>
      <c r="C17" s="337">
        <v>369.664330045062</v>
      </c>
      <c r="D17" s="337">
        <v>377.38405435450602</v>
      </c>
      <c r="E17" s="338">
        <v>426.561761021054</v>
      </c>
      <c r="F17" s="339">
        <v>332.544896106534</v>
      </c>
      <c r="G17" s="340">
        <v>208.788230441275</v>
      </c>
      <c r="H17" s="340">
        <v>190.17730608796799</v>
      </c>
      <c r="I17" s="340">
        <v>165.49981035852201</v>
      </c>
      <c r="J17" s="340">
        <v>143.01610539067801</v>
      </c>
      <c r="K17" s="340">
        <v>196.112068386262</v>
      </c>
      <c r="L17" s="340">
        <v>176.28491693763499</v>
      </c>
      <c r="M17" s="340">
        <v>180.99236093140399</v>
      </c>
      <c r="N17" s="340">
        <v>168.82956664608801</v>
      </c>
      <c r="O17" s="340">
        <v>149.550734104637</v>
      </c>
      <c r="P17" s="340">
        <v>128.42349814124501</v>
      </c>
      <c r="Q17" s="340">
        <v>172.88746140973501</v>
      </c>
      <c r="R17" s="340">
        <v>160.839381232367</v>
      </c>
      <c r="S17" s="340">
        <v>151.57817233494501</v>
      </c>
      <c r="T17" s="340">
        <v>125.61274558463499</v>
      </c>
      <c r="U17" s="340">
        <v>165.09344826128199</v>
      </c>
      <c r="V17" s="340">
        <v>145.768663357744</v>
      </c>
      <c r="W17" s="340">
        <v>137.686787695905</v>
      </c>
      <c r="X17" s="340">
        <v>121.662091557496</v>
      </c>
      <c r="Y17" s="340">
        <v>158.67490245293999</v>
      </c>
      <c r="Z17" s="340">
        <v>139.73371364859599</v>
      </c>
      <c r="AA17" s="341">
        <v>505.32257357441398</v>
      </c>
      <c r="AB17" s="341">
        <v>505.88203532105001</v>
      </c>
      <c r="AC17" s="342">
        <v>444.45625548394497</v>
      </c>
      <c r="AD17" s="342">
        <v>466.72162247474699</v>
      </c>
      <c r="AE17" s="342">
        <v>486.76694203644399</v>
      </c>
      <c r="AF17" s="343">
        <v>497.68887817820098</v>
      </c>
      <c r="AG17" s="343">
        <v>499.44247973378401</v>
      </c>
      <c r="AH17" s="343">
        <v>500.52743913355101</v>
      </c>
      <c r="AI17" s="344">
        <v>431.87146848547701</v>
      </c>
      <c r="AJ17" s="344">
        <v>437.08948208041897</v>
      </c>
      <c r="AK17" s="344">
        <v>457.41365419653999</v>
      </c>
      <c r="AL17" s="344">
        <v>465.18359445317799</v>
      </c>
      <c r="AM17" s="344">
        <v>481.10642393517003</v>
      </c>
      <c r="AN17" s="344">
        <v>439.31448798427101</v>
      </c>
      <c r="AO17" s="344">
        <v>442.68035424143898</v>
      </c>
      <c r="AP17" s="344">
        <v>465.86195942401798</v>
      </c>
      <c r="AQ17" s="344">
        <v>481.49673675560598</v>
      </c>
      <c r="AR17" s="344">
        <v>450.48774177148198</v>
      </c>
      <c r="AS17" s="344">
        <v>453.82461407580598</v>
      </c>
      <c r="AT17" s="344">
        <v>457.55811532623198</v>
      </c>
      <c r="AU17" s="344">
        <v>459.81235918124401</v>
      </c>
      <c r="AV17" s="243"/>
      <c r="AW17" s="243"/>
    </row>
    <row r="18" spans="1:49">
      <c r="A18" s="317" t="s">
        <v>109</v>
      </c>
      <c r="B18" s="317" t="s">
        <v>108</v>
      </c>
      <c r="C18" s="337">
        <v>363.47375390963202</v>
      </c>
      <c r="D18" s="337">
        <v>366.20581022482799</v>
      </c>
      <c r="E18" s="338">
        <v>439.448438717589</v>
      </c>
      <c r="F18" s="339">
        <v>331.96846701877502</v>
      </c>
      <c r="G18" s="340">
        <v>192.24962121212101</v>
      </c>
      <c r="H18" s="340">
        <v>177.569368131868</v>
      </c>
      <c r="I18" s="340">
        <v>157.217152388877</v>
      </c>
      <c r="J18" s="340">
        <v>136.69925183314001</v>
      </c>
      <c r="K18" s="340">
        <v>185.003684856809</v>
      </c>
      <c r="L18" s="340">
        <v>169.02559523809501</v>
      </c>
      <c r="M18" s="340">
        <v>180.36678321678301</v>
      </c>
      <c r="N18" s="340">
        <v>167.10004578754501</v>
      </c>
      <c r="O18" s="340">
        <v>149.688154761904</v>
      </c>
      <c r="P18" s="340">
        <v>128.428270676691</v>
      </c>
      <c r="Q18" s="340">
        <v>171.90797750044001</v>
      </c>
      <c r="R18" s="340">
        <v>158.08351105185599</v>
      </c>
      <c r="S18" s="340">
        <v>151.48549742332801</v>
      </c>
      <c r="T18" s="340">
        <v>125.15400826643901</v>
      </c>
      <c r="U18" s="340">
        <v>167.337291666666</v>
      </c>
      <c r="V18" s="340">
        <v>147.71525735294099</v>
      </c>
      <c r="W18" s="340">
        <v>139.45979532163699</v>
      </c>
      <c r="X18" s="340">
        <v>122.377625152625</v>
      </c>
      <c r="Y18" s="340">
        <v>162.42397058823499</v>
      </c>
      <c r="Z18" s="340">
        <v>143.19692122462999</v>
      </c>
      <c r="AA18" s="341">
        <v>505.245291592353</v>
      </c>
      <c r="AB18" s="341">
        <v>505.81847863879199</v>
      </c>
      <c r="AC18" s="342">
        <v>456.18045069411301</v>
      </c>
      <c r="AD18" s="342">
        <v>474.18616987179399</v>
      </c>
      <c r="AE18" s="342">
        <v>484.95101088508602</v>
      </c>
      <c r="AF18" s="343">
        <v>498.56406661620701</v>
      </c>
      <c r="AG18" s="343">
        <v>499.69784146613102</v>
      </c>
      <c r="AH18" s="343">
        <v>500.64998734825099</v>
      </c>
      <c r="AI18" s="344">
        <v>430.88520719371201</v>
      </c>
      <c r="AJ18" s="344">
        <v>437.481666666666</v>
      </c>
      <c r="AK18" s="344">
        <v>457.42914896835299</v>
      </c>
      <c r="AL18" s="344">
        <v>465.39744628386501</v>
      </c>
      <c r="AM18" s="344">
        <v>481.14324851880298</v>
      </c>
      <c r="AN18" s="344">
        <v>440.11922619047601</v>
      </c>
      <c r="AO18" s="344">
        <v>446.00729166666599</v>
      </c>
      <c r="AP18" s="344">
        <v>465.383263888888</v>
      </c>
      <c r="AQ18" s="344">
        <v>481.39335582309798</v>
      </c>
      <c r="AR18" s="344">
        <v>446.64702380952298</v>
      </c>
      <c r="AS18" s="344">
        <v>450.33630952380901</v>
      </c>
      <c r="AT18" s="344">
        <v>451.90714285714199</v>
      </c>
      <c r="AU18" s="344">
        <v>454.828125</v>
      </c>
      <c r="AV18" s="243"/>
      <c r="AW18" s="243"/>
    </row>
    <row r="19" spans="1:49">
      <c r="A19" s="317" t="s">
        <v>187</v>
      </c>
      <c r="B19" s="317" t="s">
        <v>110</v>
      </c>
      <c r="C19" s="337">
        <v>379.18068644759398</v>
      </c>
      <c r="D19" s="337">
        <v>386.80166519286098</v>
      </c>
      <c r="E19" s="338">
        <v>445.55146446732903</v>
      </c>
      <c r="F19" s="339">
        <v>321.08930593981501</v>
      </c>
      <c r="G19" s="340">
        <v>197.771813241106</v>
      </c>
      <c r="H19" s="340">
        <v>181.64764130434699</v>
      </c>
      <c r="I19" s="340">
        <v>160.98040885753801</v>
      </c>
      <c r="J19" s="340">
        <v>140.72494237320501</v>
      </c>
      <c r="K19" s="340">
        <v>195.49118755838799</v>
      </c>
      <c r="L19" s="340">
        <v>174.40250933995699</v>
      </c>
      <c r="M19" s="340">
        <v>184.15319570724401</v>
      </c>
      <c r="N19" s="340">
        <v>169.632989523021</v>
      </c>
      <c r="O19" s="340">
        <v>149.989431404893</v>
      </c>
      <c r="P19" s="340">
        <v>129.579742825712</v>
      </c>
      <c r="Q19" s="340">
        <v>176.422079533637</v>
      </c>
      <c r="R19" s="340">
        <v>165.31860422282199</v>
      </c>
      <c r="S19" s="340">
        <v>153.009733352838</v>
      </c>
      <c r="T19" s="340">
        <v>126.855168549632</v>
      </c>
      <c r="U19" s="340">
        <v>166.79493949330299</v>
      </c>
      <c r="V19" s="340">
        <v>147.548732290706</v>
      </c>
      <c r="W19" s="340">
        <v>138.73978328795701</v>
      </c>
      <c r="X19" s="340">
        <v>122.16333294753299</v>
      </c>
      <c r="Y19" s="340">
        <v>160.16439851865701</v>
      </c>
      <c r="Z19" s="340">
        <v>141.109138120333</v>
      </c>
      <c r="AA19" s="341">
        <v>505.38043256488902</v>
      </c>
      <c r="AB19" s="341">
        <v>505.76453568405998</v>
      </c>
      <c r="AC19" s="342">
        <v>463.09505129337703</v>
      </c>
      <c r="AD19" s="342">
        <v>476.56238680768303</v>
      </c>
      <c r="AE19" s="342">
        <v>483.40362991107497</v>
      </c>
      <c r="AF19" s="343">
        <v>498.00232546765602</v>
      </c>
      <c r="AG19" s="343">
        <v>499.18801674230201</v>
      </c>
      <c r="AH19" s="343">
        <v>500.97670715716202</v>
      </c>
      <c r="AI19" s="344">
        <v>425.592142492113</v>
      </c>
      <c r="AJ19" s="344">
        <v>435.52651515151501</v>
      </c>
      <c r="AK19" s="344">
        <v>454.575849002702</v>
      </c>
      <c r="AL19" s="344">
        <v>463.03226454119999</v>
      </c>
      <c r="AM19" s="344">
        <v>480.39882438859303</v>
      </c>
      <c r="AN19" s="344">
        <v>438.49894730269699</v>
      </c>
      <c r="AO19" s="344">
        <v>440.10101315351301</v>
      </c>
      <c r="AP19" s="344">
        <v>464.66650482182501</v>
      </c>
      <c r="AQ19" s="344">
        <v>480.824412715432</v>
      </c>
      <c r="AR19" s="344">
        <v>447.54571886446797</v>
      </c>
      <c r="AS19" s="344">
        <v>451.48488095238099</v>
      </c>
      <c r="AT19" s="344">
        <v>455.16933502567701</v>
      </c>
      <c r="AU19" s="344">
        <v>457.36521512113598</v>
      </c>
      <c r="AV19" s="243"/>
      <c r="AW19" s="243"/>
    </row>
    <row r="20" spans="1:49">
      <c r="A20" s="317" t="s">
        <v>56</v>
      </c>
      <c r="B20" s="317" t="s">
        <v>111</v>
      </c>
      <c r="C20" s="337">
        <v>368.793784290573</v>
      </c>
      <c r="D20" s="337">
        <v>376.78830258463898</v>
      </c>
      <c r="E20" s="338">
        <v>425.57324107281698</v>
      </c>
      <c r="F20" s="339">
        <v>337.277914377976</v>
      </c>
      <c r="G20" s="340">
        <v>189.24466153127901</v>
      </c>
      <c r="H20" s="340">
        <v>161.61594950213299</v>
      </c>
      <c r="I20" s="340">
        <v>151.77122871114801</v>
      </c>
      <c r="J20" s="340">
        <v>133.201565754055</v>
      </c>
      <c r="K20" s="340">
        <v>183.201813851666</v>
      </c>
      <c r="L20" s="340">
        <v>163.74720229628099</v>
      </c>
      <c r="M20" s="340">
        <v>183.235702677467</v>
      </c>
      <c r="N20" s="340">
        <v>175.654508345365</v>
      </c>
      <c r="O20" s="340">
        <v>151.76154107565</v>
      </c>
      <c r="P20" s="340">
        <v>130.13079839694899</v>
      </c>
      <c r="Q20" s="340">
        <v>177.84246040045099</v>
      </c>
      <c r="R20" s="340">
        <v>162.08367034484999</v>
      </c>
      <c r="S20" s="340">
        <v>151.69040382138499</v>
      </c>
      <c r="T20" s="340">
        <v>126.569046466663</v>
      </c>
      <c r="U20" s="340">
        <v>165.13273377812601</v>
      </c>
      <c r="V20" s="340">
        <v>145.93739546926801</v>
      </c>
      <c r="W20" s="340">
        <v>137.28036119708301</v>
      </c>
      <c r="X20" s="340">
        <v>121.932796328899</v>
      </c>
      <c r="Y20" s="340">
        <v>161.288880691874</v>
      </c>
      <c r="Z20" s="340">
        <v>141.94430797658001</v>
      </c>
      <c r="AA20" s="341">
        <v>505.467342868255</v>
      </c>
      <c r="AB20" s="341">
        <v>505.834625763708</v>
      </c>
      <c r="AC20" s="342">
        <v>443.29104189841502</v>
      </c>
      <c r="AD20" s="342">
        <v>466.84961315196</v>
      </c>
      <c r="AE20" s="342">
        <v>484.67618017030901</v>
      </c>
      <c r="AF20" s="343">
        <v>498.64155975910302</v>
      </c>
      <c r="AG20" s="343">
        <v>499.86830248328903</v>
      </c>
      <c r="AH20" s="343">
        <v>500.79427620243302</v>
      </c>
      <c r="AI20" s="344">
        <v>432.33815563689001</v>
      </c>
      <c r="AJ20" s="344">
        <v>427.38046364378999</v>
      </c>
      <c r="AK20" s="344">
        <v>458.56686163944602</v>
      </c>
      <c r="AL20" s="344">
        <v>466.21035319155999</v>
      </c>
      <c r="AM20" s="344">
        <v>481.81559564674302</v>
      </c>
      <c r="AN20" s="344">
        <v>437.12652412280602</v>
      </c>
      <c r="AO20" s="344">
        <v>443.07441414504399</v>
      </c>
      <c r="AP20" s="344">
        <v>465.51361635285002</v>
      </c>
      <c r="AQ20" s="344">
        <v>482.21567574858</v>
      </c>
      <c r="AR20" s="344">
        <v>448.074502745762</v>
      </c>
      <c r="AS20" s="344">
        <v>452.44750932074402</v>
      </c>
      <c r="AT20" s="344">
        <v>454.199144841269</v>
      </c>
      <c r="AU20" s="344">
        <v>457.48750213346898</v>
      </c>
      <c r="AV20" s="243"/>
      <c r="AW20" s="243"/>
    </row>
    <row r="21" spans="1:49">
      <c r="A21" s="317" t="s">
        <v>64</v>
      </c>
      <c r="B21" s="317" t="s">
        <v>100</v>
      </c>
      <c r="C21" s="337">
        <v>367.91622508938002</v>
      </c>
      <c r="D21" s="337">
        <v>380.858760728216</v>
      </c>
      <c r="E21" s="338">
        <v>414.50914912498399</v>
      </c>
      <c r="F21" s="339">
        <v>312.87418159270197</v>
      </c>
      <c r="G21" s="340">
        <v>196.28375214394299</v>
      </c>
      <c r="H21" s="340">
        <v>183.901594746716</v>
      </c>
      <c r="I21" s="340">
        <v>170.31454479306001</v>
      </c>
      <c r="J21" s="340">
        <v>149.11958306633599</v>
      </c>
      <c r="K21" s="340">
        <v>194.88364638349699</v>
      </c>
      <c r="L21" s="340">
        <v>172.490128914146</v>
      </c>
      <c r="M21" s="340">
        <v>194.19965409140499</v>
      </c>
      <c r="N21" s="340">
        <v>185.102673002188</v>
      </c>
      <c r="O21" s="340">
        <v>162.85484133801401</v>
      </c>
      <c r="P21" s="340">
        <v>134.76022627436799</v>
      </c>
      <c r="Q21" s="340">
        <v>188.159266174707</v>
      </c>
      <c r="R21" s="340">
        <v>176.77149649623999</v>
      </c>
      <c r="S21" s="340">
        <v>168.73997136568801</v>
      </c>
      <c r="T21" s="340">
        <v>131.59847696880701</v>
      </c>
      <c r="U21" s="340">
        <v>167.42377379054599</v>
      </c>
      <c r="V21" s="340">
        <v>148.25921379524701</v>
      </c>
      <c r="W21" s="340">
        <v>139.53572571766</v>
      </c>
      <c r="X21" s="340">
        <v>122.434448113161</v>
      </c>
      <c r="Y21" s="340">
        <v>160.57121330055301</v>
      </c>
      <c r="Z21" s="340">
        <v>141.33666514573599</v>
      </c>
      <c r="AA21" s="341">
        <v>505.23510817058798</v>
      </c>
      <c r="AB21" s="341">
        <v>505.808555179454</v>
      </c>
      <c r="AC21" s="342">
        <v>435.87973000207802</v>
      </c>
      <c r="AD21" s="342">
        <v>459.14642995657101</v>
      </c>
      <c r="AE21" s="342">
        <v>481.48878079586399</v>
      </c>
      <c r="AF21" s="343">
        <v>497.41249256718402</v>
      </c>
      <c r="AG21" s="343">
        <v>499.18018682663802</v>
      </c>
      <c r="AH21" s="343">
        <v>500.66719795289498</v>
      </c>
      <c r="AI21" s="344">
        <v>419.94744424494502</v>
      </c>
      <c r="AJ21" s="344">
        <v>426.092505434656</v>
      </c>
      <c r="AK21" s="344">
        <v>448.99843637279503</v>
      </c>
      <c r="AL21" s="344">
        <v>459.40368411783101</v>
      </c>
      <c r="AM21" s="344">
        <v>479.006944521908</v>
      </c>
      <c r="AN21" s="344">
        <v>427.552623858554</v>
      </c>
      <c r="AO21" s="344">
        <v>429.90920309009601</v>
      </c>
      <c r="AP21" s="344">
        <v>458.06862437050199</v>
      </c>
      <c r="AQ21" s="344">
        <v>479.83378284217201</v>
      </c>
      <c r="AR21" s="344">
        <v>446.42647773065698</v>
      </c>
      <c r="AS21" s="344">
        <v>450.82673508483799</v>
      </c>
      <c r="AT21" s="344">
        <v>454.46388085200999</v>
      </c>
      <c r="AU21" s="344">
        <v>457.75512780112001</v>
      </c>
      <c r="AV21" s="243"/>
      <c r="AW21" s="243"/>
    </row>
    <row r="22" spans="1:49">
      <c r="A22" s="317" t="s">
        <v>225</v>
      </c>
      <c r="B22" s="317" t="s">
        <v>318</v>
      </c>
      <c r="C22" s="337">
        <v>368.69990616412798</v>
      </c>
      <c r="D22" s="337">
        <v>375.63798700492703</v>
      </c>
      <c r="E22" s="338">
        <v>426.83375347799802</v>
      </c>
      <c r="F22" s="339">
        <v>339.43617577084501</v>
      </c>
      <c r="G22" s="340">
        <v>187.30472407434399</v>
      </c>
      <c r="H22" s="340">
        <v>167.255265746596</v>
      </c>
      <c r="I22" s="340">
        <v>149.83206117823801</v>
      </c>
      <c r="J22" s="340">
        <v>131.28840019976499</v>
      </c>
      <c r="K22" s="340">
        <v>183.50749651255501</v>
      </c>
      <c r="L22" s="340">
        <v>161.39463581243101</v>
      </c>
      <c r="M22" s="340">
        <v>176.87553039776299</v>
      </c>
      <c r="N22" s="340">
        <v>158.97195133926701</v>
      </c>
      <c r="O22" s="340">
        <v>141.641186910046</v>
      </c>
      <c r="P22" s="340">
        <v>125.31070566073799</v>
      </c>
      <c r="Q22" s="340">
        <v>172.44450666045199</v>
      </c>
      <c r="R22" s="340">
        <v>160.05728533425</v>
      </c>
      <c r="S22" s="340">
        <v>151.11289960989899</v>
      </c>
      <c r="T22" s="340">
        <v>124.853251075335</v>
      </c>
      <c r="U22" s="340">
        <v>167.658770066671</v>
      </c>
      <c r="V22" s="340">
        <v>148.02809900646201</v>
      </c>
      <c r="W22" s="340">
        <v>139.33246506075801</v>
      </c>
      <c r="X22" s="340">
        <v>122.117939426383</v>
      </c>
      <c r="Y22" s="340">
        <v>163.965556017522</v>
      </c>
      <c r="Z22" s="340">
        <v>144.48709739772701</v>
      </c>
      <c r="AA22" s="341">
        <v>505.563567113028</v>
      </c>
      <c r="AB22" s="341">
        <v>505.693083724492</v>
      </c>
      <c r="AC22" s="342">
        <v>444.96861314819398</v>
      </c>
      <c r="AD22" s="342">
        <v>467.46557062156</v>
      </c>
      <c r="AE22" s="342">
        <v>485.98992958543403</v>
      </c>
      <c r="AF22" s="343">
        <v>499.31424647574602</v>
      </c>
      <c r="AG22" s="343">
        <v>500.27644233363498</v>
      </c>
      <c r="AH22" s="343">
        <v>500.65011969366799</v>
      </c>
      <c r="AI22" s="344">
        <v>434.702380944906</v>
      </c>
      <c r="AJ22" s="344">
        <v>441.00637258365998</v>
      </c>
      <c r="AK22" s="344">
        <v>460.85826378306399</v>
      </c>
      <c r="AL22" s="344">
        <v>468.26204472834598</v>
      </c>
      <c r="AM22" s="344">
        <v>482.72899561118999</v>
      </c>
      <c r="AN22" s="344">
        <v>439.98803116240902</v>
      </c>
      <c r="AO22" s="344">
        <v>442.594262357302</v>
      </c>
      <c r="AP22" s="344">
        <v>466.480575226881</v>
      </c>
      <c r="AQ22" s="344">
        <v>482.24750879376501</v>
      </c>
      <c r="AR22" s="344">
        <v>446.77786344755498</v>
      </c>
      <c r="AS22" s="344">
        <v>450.405930116126</v>
      </c>
      <c r="AT22" s="344">
        <v>450.44055659646398</v>
      </c>
      <c r="AU22" s="344">
        <v>453.92511960744901</v>
      </c>
      <c r="AV22" s="243"/>
      <c r="AW22" s="243"/>
    </row>
    <row r="23" spans="1:49">
      <c r="A23" s="317" t="s">
        <v>133</v>
      </c>
      <c r="B23" s="317" t="s">
        <v>318</v>
      </c>
      <c r="C23" s="337">
        <v>367.52643268313801</v>
      </c>
      <c r="D23" s="337">
        <v>371.05185807705499</v>
      </c>
      <c r="E23" s="338">
        <v>433.405277845434</v>
      </c>
      <c r="F23" s="339">
        <v>358.87326745262902</v>
      </c>
      <c r="G23" s="340">
        <v>173.954672385924</v>
      </c>
      <c r="H23" s="340">
        <v>156.251960300452</v>
      </c>
      <c r="I23" s="340">
        <v>135.083877422591</v>
      </c>
      <c r="J23" s="340">
        <v>121.970723650843</v>
      </c>
      <c r="K23" s="340">
        <v>173.09924947684601</v>
      </c>
      <c r="L23" s="340">
        <v>149.96192205024499</v>
      </c>
      <c r="M23" s="340">
        <v>164.508370910564</v>
      </c>
      <c r="N23" s="340">
        <v>148.890944893067</v>
      </c>
      <c r="O23" s="340">
        <v>134.35890592233</v>
      </c>
      <c r="P23" s="340">
        <v>121.461237592166</v>
      </c>
      <c r="Q23" s="340">
        <v>164.28619231230101</v>
      </c>
      <c r="R23" s="340">
        <v>149.453933253027</v>
      </c>
      <c r="S23" s="340">
        <v>141.12870884632</v>
      </c>
      <c r="T23" s="340">
        <v>121.35972303307599</v>
      </c>
      <c r="U23" s="340">
        <v>163.86254273915301</v>
      </c>
      <c r="V23" s="340">
        <v>144.12267692990599</v>
      </c>
      <c r="W23" s="340">
        <v>136.18670915990501</v>
      </c>
      <c r="X23" s="340">
        <v>120.92577975348</v>
      </c>
      <c r="Y23" s="340">
        <v>162.909194163179</v>
      </c>
      <c r="Z23" s="340">
        <v>143.42380074630199</v>
      </c>
      <c r="AA23" s="341">
        <v>505.93044713305699</v>
      </c>
      <c r="AB23" s="341">
        <v>505.75432945510698</v>
      </c>
      <c r="AC23" s="342">
        <v>449.81768597343103</v>
      </c>
      <c r="AD23" s="342">
        <v>469.31751433126601</v>
      </c>
      <c r="AE23" s="342">
        <v>487.79266784254997</v>
      </c>
      <c r="AF23" s="343">
        <v>500.29018446440301</v>
      </c>
      <c r="AG23" s="343">
        <v>500.70264283900798</v>
      </c>
      <c r="AH23" s="343">
        <v>500.59654618079497</v>
      </c>
      <c r="AI23" s="344">
        <v>449.71828198827899</v>
      </c>
      <c r="AJ23" s="344">
        <v>453.05343742807497</v>
      </c>
      <c r="AK23" s="344">
        <v>469.84953528955799</v>
      </c>
      <c r="AL23" s="344">
        <v>475.039659265529</v>
      </c>
      <c r="AM23" s="344">
        <v>485.21040232254398</v>
      </c>
      <c r="AN23" s="344">
        <v>448.26683862259</v>
      </c>
      <c r="AO23" s="344">
        <v>452.76837839272099</v>
      </c>
      <c r="AP23" s="344">
        <v>471.84512102909503</v>
      </c>
      <c r="AQ23" s="344">
        <v>483.97264943007502</v>
      </c>
      <c r="AR23" s="344">
        <v>451.74649339445898</v>
      </c>
      <c r="AS23" s="344">
        <v>455.228035175608</v>
      </c>
      <c r="AT23" s="344">
        <v>451.79550969844399</v>
      </c>
      <c r="AU23" s="344">
        <v>455.26606334841603</v>
      </c>
      <c r="AV23" s="243"/>
      <c r="AW23" s="243"/>
    </row>
    <row r="24" spans="1:49">
      <c r="A24" s="317" t="s">
        <v>42</v>
      </c>
      <c r="B24" s="317" t="s">
        <v>319</v>
      </c>
      <c r="C24" s="337">
        <v>375.87909377806801</v>
      </c>
      <c r="D24" s="337">
        <v>380.73257731850299</v>
      </c>
      <c r="E24" s="338">
        <v>429.25664456009201</v>
      </c>
      <c r="F24" s="339">
        <v>351.81966610875998</v>
      </c>
      <c r="G24" s="340">
        <v>176.106877492877</v>
      </c>
      <c r="H24" s="340">
        <v>164.95603641250099</v>
      </c>
      <c r="I24" s="340">
        <v>142.894155832716</v>
      </c>
      <c r="J24" s="340">
        <v>127.199859145221</v>
      </c>
      <c r="K24" s="340">
        <v>180.006287749287</v>
      </c>
      <c r="L24" s="340">
        <v>155.957381969881</v>
      </c>
      <c r="M24" s="340">
        <v>168.168846153846</v>
      </c>
      <c r="N24" s="340">
        <v>151.61620370370301</v>
      </c>
      <c r="O24" s="340">
        <v>136.48447972370701</v>
      </c>
      <c r="P24" s="340">
        <v>122.944274136716</v>
      </c>
      <c r="Q24" s="340">
        <v>166.94034472934399</v>
      </c>
      <c r="R24" s="340">
        <v>150.95638674862801</v>
      </c>
      <c r="S24" s="340">
        <v>144.320933023224</v>
      </c>
      <c r="T24" s="340">
        <v>122.24546300404199</v>
      </c>
      <c r="U24" s="340">
        <v>164.558803418803</v>
      </c>
      <c r="V24" s="340">
        <v>145.029850848385</v>
      </c>
      <c r="W24" s="340">
        <v>136.76997342375299</v>
      </c>
      <c r="X24" s="340">
        <v>121.00906066157501</v>
      </c>
      <c r="Y24" s="340">
        <v>162.91079228243001</v>
      </c>
      <c r="Z24" s="340">
        <v>143.34661290322501</v>
      </c>
      <c r="AA24" s="341">
        <v>505.59737077619701</v>
      </c>
      <c r="AB24" s="341">
        <v>505.71712375763298</v>
      </c>
      <c r="AC24" s="342">
        <v>447.09695451942798</v>
      </c>
      <c r="AD24" s="342">
        <v>469.03714892603699</v>
      </c>
      <c r="AE24" s="342">
        <v>487.59274405151501</v>
      </c>
      <c r="AF24" s="343">
        <v>499.383260834064</v>
      </c>
      <c r="AG24" s="343">
        <v>500.20936177815798</v>
      </c>
      <c r="AH24" s="343">
        <v>500.46614149139998</v>
      </c>
      <c r="AI24" s="344">
        <v>441.387645258323</v>
      </c>
      <c r="AJ24" s="344">
        <v>447.487878787878</v>
      </c>
      <c r="AK24" s="344">
        <v>464.30769137658501</v>
      </c>
      <c r="AL24" s="344">
        <v>471.017503478837</v>
      </c>
      <c r="AM24" s="344">
        <v>483.522165756302</v>
      </c>
      <c r="AN24" s="344">
        <v>445.089242424242</v>
      </c>
      <c r="AO24" s="344">
        <v>450.03011363636301</v>
      </c>
      <c r="AP24" s="344">
        <v>470.17993259803899</v>
      </c>
      <c r="AQ24" s="344">
        <v>483.24636836067799</v>
      </c>
      <c r="AR24" s="344">
        <v>449.72215909090897</v>
      </c>
      <c r="AS24" s="344">
        <v>453.81742424242401</v>
      </c>
      <c r="AT24" s="344">
        <v>450.95151515151503</v>
      </c>
      <c r="AU24" s="344">
        <v>454.029647435897</v>
      </c>
      <c r="AV24" s="243"/>
      <c r="AW24" s="243"/>
    </row>
    <row r="25" spans="1:49">
      <c r="A25" s="317" t="s">
        <v>43</v>
      </c>
      <c r="B25" s="317" t="s">
        <v>319</v>
      </c>
      <c r="C25" s="337">
        <v>369.94745363888302</v>
      </c>
      <c r="D25" s="337">
        <v>370.577946053208</v>
      </c>
      <c r="E25" s="338">
        <v>432.91888271634599</v>
      </c>
      <c r="F25" s="339">
        <v>349.47480317222897</v>
      </c>
      <c r="G25" s="340">
        <v>167.84845219956199</v>
      </c>
      <c r="H25" s="340">
        <v>146.650748713046</v>
      </c>
      <c r="I25" s="340">
        <v>134.49663601314001</v>
      </c>
      <c r="J25" s="340">
        <v>120.961390999334</v>
      </c>
      <c r="K25" s="340">
        <v>162.63776322472199</v>
      </c>
      <c r="L25" s="340">
        <v>143.08406450503901</v>
      </c>
      <c r="M25" s="340">
        <v>157.92884797955199</v>
      </c>
      <c r="N25" s="340">
        <v>142.73083839559899</v>
      </c>
      <c r="O25" s="340">
        <v>130.791915841584</v>
      </c>
      <c r="P25" s="340">
        <v>119.796374757751</v>
      </c>
      <c r="Q25" s="340">
        <v>157.19791419335999</v>
      </c>
      <c r="R25" s="340">
        <v>144.12050776868301</v>
      </c>
      <c r="S25" s="340">
        <v>136.623837511266</v>
      </c>
      <c r="T25" s="340">
        <v>119.65509514322299</v>
      </c>
      <c r="U25" s="340">
        <v>156.37863518338199</v>
      </c>
      <c r="V25" s="340">
        <v>137.55494202332</v>
      </c>
      <c r="W25" s="340">
        <v>131.38810262318299</v>
      </c>
      <c r="X25" s="340">
        <v>118.751949565838</v>
      </c>
      <c r="Y25" s="340">
        <v>154.49867421031001</v>
      </c>
      <c r="Z25" s="340">
        <v>135.49745837487399</v>
      </c>
      <c r="AA25" s="341">
        <v>506.64733876025002</v>
      </c>
      <c r="AB25" s="341">
        <v>506.62541890663999</v>
      </c>
      <c r="AC25" s="342">
        <v>449.99144750303498</v>
      </c>
      <c r="AD25" s="342">
        <v>468.82417890745</v>
      </c>
      <c r="AE25" s="342">
        <v>489.40316336284098</v>
      </c>
      <c r="AF25" s="343">
        <v>500.65298310773301</v>
      </c>
      <c r="AG25" s="343">
        <v>501.20062937152198</v>
      </c>
      <c r="AH25" s="343">
        <v>501.15217625720697</v>
      </c>
      <c r="AI25" s="344">
        <v>458.62899673219698</v>
      </c>
      <c r="AJ25" s="344">
        <v>461.50579282352697</v>
      </c>
      <c r="AK25" s="344">
        <v>473.74348227942102</v>
      </c>
      <c r="AL25" s="344">
        <v>477.62563074159902</v>
      </c>
      <c r="AM25" s="344">
        <v>485.94312823352197</v>
      </c>
      <c r="AN25" s="344">
        <v>458.74625485150102</v>
      </c>
      <c r="AO25" s="344">
        <v>461.72524273833102</v>
      </c>
      <c r="AP25" s="344">
        <v>475.49025643722803</v>
      </c>
      <c r="AQ25" s="344">
        <v>484.949884630854</v>
      </c>
      <c r="AR25" s="344">
        <v>462.303508745025</v>
      </c>
      <c r="AS25" s="344">
        <v>464.16407814909002</v>
      </c>
      <c r="AT25" s="344">
        <v>466.35489579480901</v>
      </c>
      <c r="AU25" s="344">
        <v>467.599406348922</v>
      </c>
      <c r="AV25" s="243"/>
      <c r="AW25" s="243"/>
    </row>
    <row r="26" spans="1:49">
      <c r="A26" s="317" t="s">
        <v>44</v>
      </c>
      <c r="B26" s="317" t="s">
        <v>319</v>
      </c>
      <c r="C26" s="337">
        <v>381.16995340854402</v>
      </c>
      <c r="D26" s="337">
        <v>385.87314001375802</v>
      </c>
      <c r="E26" s="338">
        <v>434.74640134881702</v>
      </c>
      <c r="F26" s="339">
        <v>335.62595835802</v>
      </c>
      <c r="G26" s="340">
        <v>186.02374629532599</v>
      </c>
      <c r="H26" s="340">
        <v>168.739892156862</v>
      </c>
      <c r="I26" s="340">
        <v>154.63029592904499</v>
      </c>
      <c r="J26" s="340">
        <v>135.113175653631</v>
      </c>
      <c r="K26" s="340">
        <v>182.307535481016</v>
      </c>
      <c r="L26" s="340">
        <v>162.95953523665099</v>
      </c>
      <c r="M26" s="340">
        <v>171.40485637718999</v>
      </c>
      <c r="N26" s="340">
        <v>157.48722814695799</v>
      </c>
      <c r="O26" s="340">
        <v>141.68408038167499</v>
      </c>
      <c r="P26" s="340">
        <v>124.784606576866</v>
      </c>
      <c r="Q26" s="340">
        <v>166.00765511611399</v>
      </c>
      <c r="R26" s="340">
        <v>151.24110692264099</v>
      </c>
      <c r="S26" s="340">
        <v>144.00776844308001</v>
      </c>
      <c r="T26" s="340">
        <v>123.310311373377</v>
      </c>
      <c r="U26" s="340">
        <v>164.49127942308701</v>
      </c>
      <c r="V26" s="340">
        <v>145.41816232960201</v>
      </c>
      <c r="W26" s="340">
        <v>137.24712097168501</v>
      </c>
      <c r="X26" s="340">
        <v>121.486055145786</v>
      </c>
      <c r="Y26" s="340">
        <v>161.814970708885</v>
      </c>
      <c r="Z26" s="340">
        <v>142.33963351174501</v>
      </c>
      <c r="AA26" s="341">
        <v>505.44461162321397</v>
      </c>
      <c r="AB26" s="341">
        <v>505.77007222001299</v>
      </c>
      <c r="AC26" s="342">
        <v>450.23934792988098</v>
      </c>
      <c r="AD26" s="342">
        <v>471.39732863024602</v>
      </c>
      <c r="AE26" s="342">
        <v>485.92504856865202</v>
      </c>
      <c r="AF26" s="343">
        <v>498.788068167387</v>
      </c>
      <c r="AG26" s="343">
        <v>500.21258874945198</v>
      </c>
      <c r="AH26" s="343">
        <v>500.50457375777802</v>
      </c>
      <c r="AI26" s="344">
        <v>434.01943827968</v>
      </c>
      <c r="AJ26" s="344">
        <v>445.593878223226</v>
      </c>
      <c r="AK26" s="344">
        <v>459.85025384931998</v>
      </c>
      <c r="AL26" s="344">
        <v>467.12094406875701</v>
      </c>
      <c r="AM26" s="344">
        <v>481.891033008737</v>
      </c>
      <c r="AN26" s="344">
        <v>445.58991394113099</v>
      </c>
      <c r="AO26" s="344">
        <v>450.98464711476799</v>
      </c>
      <c r="AP26" s="344">
        <v>470.17150132853698</v>
      </c>
      <c r="AQ26" s="344">
        <v>482.79136814749398</v>
      </c>
      <c r="AR26" s="344">
        <v>449.71730072463703</v>
      </c>
      <c r="AS26" s="344">
        <v>453.15318589743498</v>
      </c>
      <c r="AT26" s="344">
        <v>453.30676054018397</v>
      </c>
      <c r="AU26" s="344">
        <v>456.16162862318799</v>
      </c>
      <c r="AV26" s="243"/>
      <c r="AW26" s="243"/>
    </row>
    <row r="27" spans="1:49">
      <c r="A27" s="317" t="s">
        <v>12</v>
      </c>
      <c r="B27" s="317" t="s">
        <v>319</v>
      </c>
      <c r="C27" s="337">
        <v>371.53270083889498</v>
      </c>
      <c r="D27" s="337">
        <v>389.61692414305799</v>
      </c>
      <c r="E27" s="338">
        <v>419.92410270456998</v>
      </c>
      <c r="F27" s="339">
        <v>366.35574801384001</v>
      </c>
      <c r="G27" s="340">
        <v>174.778725831071</v>
      </c>
      <c r="H27" s="340">
        <v>148.99441482226601</v>
      </c>
      <c r="I27" s="340">
        <v>136.44992400636499</v>
      </c>
      <c r="J27" s="340">
        <v>122.995691384908</v>
      </c>
      <c r="K27" s="340">
        <v>174.14730987762201</v>
      </c>
      <c r="L27" s="340">
        <v>148.584716912586</v>
      </c>
      <c r="M27" s="340">
        <v>165.74645863231899</v>
      </c>
      <c r="N27" s="340">
        <v>146.18380832560001</v>
      </c>
      <c r="O27" s="340">
        <v>133.44550561797701</v>
      </c>
      <c r="P27" s="340">
        <v>121.84051603127099</v>
      </c>
      <c r="Q27" s="340">
        <v>164.86336793414901</v>
      </c>
      <c r="R27" s="340">
        <v>149.342505030181</v>
      </c>
      <c r="S27" s="340">
        <v>142.11245192307601</v>
      </c>
      <c r="T27" s="340">
        <v>121.60255689344299</v>
      </c>
      <c r="U27" s="340">
        <v>164.46270432692299</v>
      </c>
      <c r="V27" s="340">
        <v>145.07717527386501</v>
      </c>
      <c r="W27" s="340">
        <v>136.894944620253</v>
      </c>
      <c r="X27" s="340">
        <v>120.92876050420099</v>
      </c>
      <c r="Y27" s="340">
        <v>164.16572078962699</v>
      </c>
      <c r="Z27" s="340">
        <v>144.51162949921701</v>
      </c>
      <c r="AA27" s="341">
        <v>505.76107271451599</v>
      </c>
      <c r="AB27" s="341">
        <v>505.71306839340599</v>
      </c>
      <c r="AC27" s="342">
        <v>441.69409005025199</v>
      </c>
      <c r="AD27" s="342">
        <v>461.78004115377001</v>
      </c>
      <c r="AE27" s="342">
        <v>490.00927242024102</v>
      </c>
      <c r="AF27" s="343">
        <v>500.14660345908902</v>
      </c>
      <c r="AG27" s="343">
        <v>500.72751442746898</v>
      </c>
      <c r="AH27" s="343">
        <v>500.61985782759598</v>
      </c>
      <c r="AI27" s="344">
        <v>446.07305795536701</v>
      </c>
      <c r="AJ27" s="344">
        <v>451.25712643678099</v>
      </c>
      <c r="AK27" s="344">
        <v>467.89956607851599</v>
      </c>
      <c r="AL27" s="344">
        <v>473.52021345399697</v>
      </c>
      <c r="AM27" s="344">
        <v>484.69189857075798</v>
      </c>
      <c r="AN27" s="344">
        <v>446.54156746031703</v>
      </c>
      <c r="AO27" s="344">
        <v>451.28637931034399</v>
      </c>
      <c r="AP27" s="344">
        <v>471.23248892580199</v>
      </c>
      <c r="AQ27" s="344">
        <v>483.84559523809497</v>
      </c>
      <c r="AR27" s="344">
        <v>449.68287037036998</v>
      </c>
      <c r="AS27" s="344">
        <v>453.58359195402301</v>
      </c>
      <c r="AT27" s="344">
        <v>449.64444444444399</v>
      </c>
      <c r="AU27" s="344">
        <v>453.37120689655097</v>
      </c>
      <c r="AV27" s="243"/>
      <c r="AW27" s="243"/>
    </row>
    <row r="28" spans="1:49">
      <c r="A28" s="317" t="s">
        <v>14</v>
      </c>
      <c r="B28" s="317" t="s">
        <v>320</v>
      </c>
      <c r="C28" s="337">
        <v>375.31345342146398</v>
      </c>
      <c r="D28" s="337">
        <v>381.57450378900398</v>
      </c>
      <c r="E28" s="338">
        <v>433.78172016705201</v>
      </c>
      <c r="F28" s="339">
        <v>349.36531838534199</v>
      </c>
      <c r="G28" s="340">
        <v>177.27210443636901</v>
      </c>
      <c r="H28" s="340">
        <v>158.06505346439499</v>
      </c>
      <c r="I28" s="340">
        <v>148.672790543525</v>
      </c>
      <c r="J28" s="340">
        <v>131.44535327608</v>
      </c>
      <c r="K28" s="340">
        <v>175.07064339740799</v>
      </c>
      <c r="L28" s="340">
        <v>151.21343175158901</v>
      </c>
      <c r="M28" s="340">
        <v>177.00164798256901</v>
      </c>
      <c r="N28" s="340">
        <v>165.80997350528901</v>
      </c>
      <c r="O28" s="340">
        <v>147.65845084950999</v>
      </c>
      <c r="P28" s="340">
        <v>126.73621876388</v>
      </c>
      <c r="Q28" s="340">
        <v>168.32789508366301</v>
      </c>
      <c r="R28" s="340">
        <v>154.70371744447101</v>
      </c>
      <c r="S28" s="340">
        <v>145.19553105532401</v>
      </c>
      <c r="T28" s="340">
        <v>122.862688439422</v>
      </c>
      <c r="U28" s="340">
        <v>162.25782009927701</v>
      </c>
      <c r="V28" s="340">
        <v>142.52292872980601</v>
      </c>
      <c r="W28" s="340">
        <v>134.98418424117</v>
      </c>
      <c r="X28" s="340">
        <v>120.436139358058</v>
      </c>
      <c r="Y28" s="340">
        <v>160.03349530431299</v>
      </c>
      <c r="Z28" s="340">
        <v>140.50396166872201</v>
      </c>
      <c r="AA28" s="341">
        <v>505.62336470988799</v>
      </c>
      <c r="AB28" s="341">
        <v>505.89200314801201</v>
      </c>
      <c r="AC28" s="342">
        <v>452.23108799630199</v>
      </c>
      <c r="AD28" s="342">
        <v>469.78484811335301</v>
      </c>
      <c r="AE28" s="342">
        <v>486.76519379663398</v>
      </c>
      <c r="AF28" s="343">
        <v>498.80462130197998</v>
      </c>
      <c r="AG28" s="343">
        <v>500.47751496580503</v>
      </c>
      <c r="AH28" s="343">
        <v>500.73162521837901</v>
      </c>
      <c r="AI28" s="344">
        <v>428.456737626907</v>
      </c>
      <c r="AJ28" s="344">
        <v>441.70017507002802</v>
      </c>
      <c r="AK28" s="344">
        <v>456.47959256784299</v>
      </c>
      <c r="AL28" s="344">
        <v>464.786607837134</v>
      </c>
      <c r="AM28" s="344">
        <v>480.614427201897</v>
      </c>
      <c r="AN28" s="344">
        <v>437.92321767961499</v>
      </c>
      <c r="AO28" s="344">
        <v>444.10435469801899</v>
      </c>
      <c r="AP28" s="344">
        <v>469.83031838850798</v>
      </c>
      <c r="AQ28" s="344">
        <v>483.19760745089201</v>
      </c>
      <c r="AR28" s="344">
        <v>451.09735496101899</v>
      </c>
      <c r="AS28" s="344">
        <v>454.48978651766998</v>
      </c>
      <c r="AT28" s="344">
        <v>455.24101408972899</v>
      </c>
      <c r="AU28" s="344">
        <v>457.61944852941099</v>
      </c>
      <c r="AV28" s="243"/>
      <c r="AW28" s="243"/>
    </row>
    <row r="29" spans="1:49">
      <c r="A29" s="317" t="s">
        <v>15</v>
      </c>
      <c r="B29" s="317" t="s">
        <v>321</v>
      </c>
      <c r="C29" s="337">
        <v>378.81463409999998</v>
      </c>
      <c r="D29" s="337">
        <v>380.11718259999998</v>
      </c>
      <c r="E29" s="338">
        <v>438.8719815</v>
      </c>
      <c r="F29" s="339">
        <v>365.54561389999998</v>
      </c>
      <c r="G29" s="340">
        <v>170.20080379999999</v>
      </c>
      <c r="H29" s="340">
        <v>149.67833569999999</v>
      </c>
      <c r="I29" s="340">
        <v>134.99766289999999</v>
      </c>
      <c r="J29" s="340">
        <v>122.3861838</v>
      </c>
      <c r="K29" s="340">
        <v>168.2834775</v>
      </c>
      <c r="L29" s="340">
        <v>147.80711460000001</v>
      </c>
      <c r="M29" s="340">
        <v>165.7949404</v>
      </c>
      <c r="N29" s="340">
        <v>148.12926379999999</v>
      </c>
      <c r="O29" s="340">
        <v>134.33059349999999</v>
      </c>
      <c r="P29" s="340">
        <v>121.911041</v>
      </c>
      <c r="Q29" s="340">
        <v>164.3176273</v>
      </c>
      <c r="R29" s="340">
        <v>149.42589709999999</v>
      </c>
      <c r="S29" s="340">
        <v>142.9341158</v>
      </c>
      <c r="T29" s="340">
        <v>122.11383360000001</v>
      </c>
      <c r="U29" s="340">
        <v>164.14282919999999</v>
      </c>
      <c r="V29" s="340">
        <v>144.93976470000001</v>
      </c>
      <c r="W29" s="340">
        <v>137.03874160000001</v>
      </c>
      <c r="X29" s="340">
        <v>121.1125511</v>
      </c>
      <c r="Y29" s="340">
        <v>163.92560710000001</v>
      </c>
      <c r="Z29" s="340">
        <v>144.96258889999999</v>
      </c>
      <c r="AA29" s="341">
        <v>505.43117489999997</v>
      </c>
      <c r="AB29" s="341">
        <v>505.70430349999998</v>
      </c>
      <c r="AC29" s="342">
        <v>454.67595899999998</v>
      </c>
      <c r="AD29" s="342">
        <v>472.42355129999999</v>
      </c>
      <c r="AE29" s="342">
        <v>489.81479510000003</v>
      </c>
      <c r="AF29" s="343">
        <v>501.2261805</v>
      </c>
      <c r="AG29" s="343">
        <v>500.5578721</v>
      </c>
      <c r="AH29" s="343">
        <v>500.88090979999998</v>
      </c>
      <c r="AI29" s="344">
        <v>447.49410669999997</v>
      </c>
      <c r="AJ29" s="344">
        <v>452.83037510000003</v>
      </c>
      <c r="AK29" s="344">
        <v>467.34443010000001</v>
      </c>
      <c r="AL29" s="344">
        <v>473.22542010000001</v>
      </c>
      <c r="AM29" s="344">
        <v>483.70048309999999</v>
      </c>
      <c r="AN29" s="344">
        <v>447.90896479999998</v>
      </c>
      <c r="AO29" s="344">
        <v>452.58567410000001</v>
      </c>
      <c r="AP29" s="344">
        <v>471.15536709999998</v>
      </c>
      <c r="AQ29" s="344">
        <v>483.62704819999999</v>
      </c>
      <c r="AR29" s="344">
        <v>450.27163230000002</v>
      </c>
      <c r="AS29" s="344">
        <v>454.31063010000003</v>
      </c>
      <c r="AT29" s="344">
        <v>450.71851789999999</v>
      </c>
      <c r="AU29" s="344">
        <v>454.23806980000001</v>
      </c>
      <c r="AV29" s="244"/>
      <c r="AW29" s="243"/>
    </row>
    <row r="30" spans="1:49">
      <c r="A30" s="317" t="s">
        <v>93</v>
      </c>
      <c r="B30" s="317" t="s">
        <v>322</v>
      </c>
      <c r="C30" s="337">
        <v>383.58575639999998</v>
      </c>
      <c r="D30" s="337">
        <v>384.38215270000001</v>
      </c>
      <c r="E30" s="338">
        <v>438.9499682</v>
      </c>
      <c r="F30" s="339">
        <v>363.73086769999998</v>
      </c>
      <c r="G30" s="340">
        <v>169.46523479999999</v>
      </c>
      <c r="H30" s="340">
        <v>146.48385709999999</v>
      </c>
      <c r="I30" s="340">
        <v>131.893753</v>
      </c>
      <c r="J30" s="340">
        <v>121.09671830000001</v>
      </c>
      <c r="K30" s="340">
        <v>168.5069383</v>
      </c>
      <c r="L30" s="340">
        <v>145.3526081</v>
      </c>
      <c r="M30" s="340">
        <v>167.81323520000001</v>
      </c>
      <c r="N30" s="340">
        <v>145.01133379999999</v>
      </c>
      <c r="O30" s="340">
        <v>131.82715229999999</v>
      </c>
      <c r="P30" s="340">
        <v>120.7809103</v>
      </c>
      <c r="Q30" s="340">
        <v>161.2484187</v>
      </c>
      <c r="R30" s="340">
        <v>146.27800300000001</v>
      </c>
      <c r="S30" s="340">
        <v>139.99995809999999</v>
      </c>
      <c r="T30" s="340">
        <v>120.9723001</v>
      </c>
      <c r="U30" s="340">
        <v>160.9177048</v>
      </c>
      <c r="V30" s="340">
        <v>141.8271805</v>
      </c>
      <c r="W30" s="340">
        <v>134.50506010000001</v>
      </c>
      <c r="X30" s="340">
        <v>120.05112250000001</v>
      </c>
      <c r="Y30" s="340">
        <v>160.58415890000001</v>
      </c>
      <c r="Z30" s="340">
        <v>141.71838299999999</v>
      </c>
      <c r="AA30" s="341">
        <v>505.87723190000003</v>
      </c>
      <c r="AB30" s="341">
        <v>506.15930650000001</v>
      </c>
      <c r="AC30" s="342">
        <v>454.36436029999999</v>
      </c>
      <c r="AD30" s="342">
        <v>472.36473089999998</v>
      </c>
      <c r="AE30" s="342">
        <v>489.80785200000003</v>
      </c>
      <c r="AF30" s="343">
        <v>501.50240209999998</v>
      </c>
      <c r="AG30" s="343">
        <v>500.79702950000001</v>
      </c>
      <c r="AH30" s="343">
        <v>501.09191970000001</v>
      </c>
      <c r="AI30" s="344">
        <v>450.79087520000002</v>
      </c>
      <c r="AJ30" s="344">
        <v>455.65726949999998</v>
      </c>
      <c r="AK30" s="344">
        <v>469.30689310000002</v>
      </c>
      <c r="AL30" s="344">
        <v>474.72255890000002</v>
      </c>
      <c r="AM30" s="344">
        <v>484.36073629999999</v>
      </c>
      <c r="AN30" s="344">
        <v>451.1802672</v>
      </c>
      <c r="AO30" s="344">
        <v>455.54636290000002</v>
      </c>
      <c r="AP30" s="344">
        <v>472.92302289999998</v>
      </c>
      <c r="AQ30" s="344">
        <v>484.2681675</v>
      </c>
      <c r="AR30" s="344">
        <v>453.7410701</v>
      </c>
      <c r="AS30" s="344">
        <v>457.4802942</v>
      </c>
      <c r="AT30" s="344">
        <v>454.77271020000001</v>
      </c>
      <c r="AU30" s="344">
        <v>457.31988389999998</v>
      </c>
      <c r="AV30" s="244"/>
      <c r="AW30" s="243"/>
    </row>
    <row r="31" spans="1:49">
      <c r="A31" s="317" t="s">
        <v>94</v>
      </c>
      <c r="B31" s="317" t="s">
        <v>323</v>
      </c>
      <c r="C31" s="337">
        <v>390.70083870000002</v>
      </c>
      <c r="D31" s="337">
        <v>391.51064480000002</v>
      </c>
      <c r="E31" s="338">
        <v>438.56178840000001</v>
      </c>
      <c r="F31" s="339">
        <v>356.8786197</v>
      </c>
      <c r="G31" s="340">
        <v>163.39121789999999</v>
      </c>
      <c r="H31" s="340">
        <v>141.95648840000001</v>
      </c>
      <c r="I31" s="340">
        <v>130.85433470000001</v>
      </c>
      <c r="J31" s="340">
        <v>120.4856408</v>
      </c>
      <c r="K31" s="340">
        <v>161.34157149999999</v>
      </c>
      <c r="L31" s="340">
        <v>142.20378289999999</v>
      </c>
      <c r="M31" s="340">
        <v>157.66486269999999</v>
      </c>
      <c r="N31" s="340">
        <v>141.0420852</v>
      </c>
      <c r="O31" s="340">
        <v>129.6472837</v>
      </c>
      <c r="P31" s="340">
        <v>119.9281738</v>
      </c>
      <c r="Q31" s="340">
        <v>156.93483699999999</v>
      </c>
      <c r="R31" s="340">
        <v>143.37835290000001</v>
      </c>
      <c r="S31" s="340">
        <v>136.3472774</v>
      </c>
      <c r="T31" s="340">
        <v>120.02619900000001</v>
      </c>
      <c r="U31" s="340">
        <v>156.64181099999999</v>
      </c>
      <c r="V31" s="340">
        <v>138.2887116</v>
      </c>
      <c r="W31" s="340">
        <v>131.98075420000001</v>
      </c>
      <c r="X31" s="340">
        <v>119.2769596</v>
      </c>
      <c r="Y31" s="340">
        <v>156.4682147</v>
      </c>
      <c r="Z31" s="340">
        <v>138.20369980000001</v>
      </c>
      <c r="AA31" s="341">
        <v>505.58880900000003</v>
      </c>
      <c r="AB31" s="341">
        <v>505.86462549999999</v>
      </c>
      <c r="AC31" s="342">
        <v>454.87827240000001</v>
      </c>
      <c r="AD31" s="342">
        <v>471.99859409999999</v>
      </c>
      <c r="AE31" s="342">
        <v>489.21792190000002</v>
      </c>
      <c r="AF31" s="343">
        <v>501.26004719999997</v>
      </c>
      <c r="AG31" s="343">
        <v>500.51058210000002</v>
      </c>
      <c r="AH31" s="343">
        <v>500.7892114</v>
      </c>
      <c r="AI31" s="344">
        <v>455.48557929999998</v>
      </c>
      <c r="AJ31" s="344">
        <v>459.50426040000002</v>
      </c>
      <c r="AK31" s="344">
        <v>471.17956370000002</v>
      </c>
      <c r="AL31" s="344">
        <v>475.92160660000002</v>
      </c>
      <c r="AM31" s="344">
        <v>484.53227879999997</v>
      </c>
      <c r="AN31" s="344">
        <v>456.04524359999999</v>
      </c>
      <c r="AO31" s="344">
        <v>459.52438810000001</v>
      </c>
      <c r="AP31" s="344">
        <v>474.35549930000002</v>
      </c>
      <c r="AQ31" s="344">
        <v>484.44861730000002</v>
      </c>
      <c r="AR31" s="344">
        <v>458.64351950000002</v>
      </c>
      <c r="AS31" s="344">
        <v>461.52858839999999</v>
      </c>
      <c r="AT31" s="344">
        <v>459.155664</v>
      </c>
      <c r="AU31" s="344">
        <v>461.35442210000002</v>
      </c>
      <c r="AV31" s="244"/>
      <c r="AW31" s="243"/>
    </row>
    <row r="32" spans="1:49">
      <c r="A32" s="317" t="s">
        <v>95</v>
      </c>
      <c r="B32" s="317" t="s">
        <v>324</v>
      </c>
      <c r="C32" s="337">
        <v>383.367188</v>
      </c>
      <c r="D32" s="337">
        <v>383.71070559999998</v>
      </c>
      <c r="E32" s="338">
        <v>435.48461049999997</v>
      </c>
      <c r="F32" s="339">
        <v>342.79191500000002</v>
      </c>
      <c r="G32" s="340">
        <v>159.4968629</v>
      </c>
      <c r="H32" s="340">
        <v>141.19992920000001</v>
      </c>
      <c r="I32" s="340">
        <v>130.17609669999999</v>
      </c>
      <c r="J32" s="340">
        <v>119.7981382</v>
      </c>
      <c r="K32" s="340">
        <v>165.9625399</v>
      </c>
      <c r="L32" s="340">
        <v>140.31888599999999</v>
      </c>
      <c r="M32" s="340">
        <v>154.51092980000001</v>
      </c>
      <c r="N32" s="340">
        <v>141.19158160000001</v>
      </c>
      <c r="O32" s="340">
        <v>129.7861494</v>
      </c>
      <c r="P32" s="340">
        <v>118.8702382</v>
      </c>
      <c r="Q32" s="340">
        <v>154.56309419999999</v>
      </c>
      <c r="R32" s="340">
        <v>141.36768749999999</v>
      </c>
      <c r="S32" s="340">
        <v>136.119969</v>
      </c>
      <c r="T32" s="340">
        <v>119.16225</v>
      </c>
      <c r="U32" s="340">
        <v>153.91860389999999</v>
      </c>
      <c r="V32" s="340">
        <v>135.7231596</v>
      </c>
      <c r="W32" s="340">
        <v>129.848961</v>
      </c>
      <c r="X32" s="340">
        <v>118.3364797</v>
      </c>
      <c r="Y32" s="340">
        <v>153.7818187</v>
      </c>
      <c r="Z32" s="340">
        <v>135.71821370000001</v>
      </c>
      <c r="AA32" s="341">
        <v>506.55034139999998</v>
      </c>
      <c r="AB32" s="341">
        <v>506.79169680000001</v>
      </c>
      <c r="AC32" s="342">
        <v>452.70199430000002</v>
      </c>
      <c r="AD32" s="342">
        <v>469.6635971</v>
      </c>
      <c r="AE32" s="342">
        <v>487.51511740000001</v>
      </c>
      <c r="AF32" s="343">
        <v>502.03227609999999</v>
      </c>
      <c r="AG32" s="343">
        <v>501.27222360000002</v>
      </c>
      <c r="AH32" s="343">
        <v>501.56992730000002</v>
      </c>
      <c r="AI32" s="344">
        <v>458.62607509999998</v>
      </c>
      <c r="AJ32" s="344">
        <v>462.33550309999998</v>
      </c>
      <c r="AK32" s="344">
        <v>472.72795350000001</v>
      </c>
      <c r="AL32" s="344">
        <v>476.9574427</v>
      </c>
      <c r="AM32" s="344">
        <v>484.90486010000001</v>
      </c>
      <c r="AN32" s="344">
        <v>459.25415249999998</v>
      </c>
      <c r="AO32" s="344">
        <v>462.2670913</v>
      </c>
      <c r="AP32" s="344">
        <v>475.6059439</v>
      </c>
      <c r="AQ32" s="344">
        <v>484.79258479999999</v>
      </c>
      <c r="AR32" s="344">
        <v>462.10594409999999</v>
      </c>
      <c r="AS32" s="344">
        <v>464.40061309999999</v>
      </c>
      <c r="AT32" s="344">
        <v>462.485435</v>
      </c>
      <c r="AU32" s="344">
        <v>464.42143720000001</v>
      </c>
      <c r="AV32" s="244"/>
      <c r="AW32" s="243"/>
    </row>
    <row r="33" spans="1:49">
      <c r="A33" s="317" t="s">
        <v>226</v>
      </c>
      <c r="B33" s="317" t="s">
        <v>325</v>
      </c>
      <c r="C33" s="337">
        <v>390.13668310000003</v>
      </c>
      <c r="D33" s="337">
        <v>390.92980469999998</v>
      </c>
      <c r="E33" s="338">
        <v>441.54262879999999</v>
      </c>
      <c r="F33" s="339">
        <v>368.67611069999998</v>
      </c>
      <c r="G33" s="340">
        <v>166.92879730000001</v>
      </c>
      <c r="H33" s="340">
        <v>145.41542580000001</v>
      </c>
      <c r="I33" s="340">
        <v>132.97160500000001</v>
      </c>
      <c r="J33" s="340">
        <v>121.0737201</v>
      </c>
      <c r="K33" s="340">
        <v>169.76458460000001</v>
      </c>
      <c r="L33" s="340">
        <v>145.675264</v>
      </c>
      <c r="M33" s="340">
        <v>162.71316849999999</v>
      </c>
      <c r="N33" s="340">
        <v>143.46417629999999</v>
      </c>
      <c r="O33" s="340">
        <v>131.67407009999999</v>
      </c>
      <c r="P33" s="340">
        <v>120.79017140000001</v>
      </c>
      <c r="Q33" s="340">
        <v>161.19698679999999</v>
      </c>
      <c r="R33" s="340">
        <v>145.95255839999999</v>
      </c>
      <c r="S33" s="340">
        <v>139.78769679999999</v>
      </c>
      <c r="T33" s="340">
        <v>120.821054</v>
      </c>
      <c r="U33" s="340">
        <v>160.7384768</v>
      </c>
      <c r="V33" s="340">
        <v>141.6851858</v>
      </c>
      <c r="W33" s="340">
        <v>134.43953920000001</v>
      </c>
      <c r="X33" s="340">
        <v>119.9661617</v>
      </c>
      <c r="Y33" s="340">
        <v>160.62205370000001</v>
      </c>
      <c r="Z33" s="340">
        <v>141.68016689999999</v>
      </c>
      <c r="AA33" s="341">
        <v>505.58506890000001</v>
      </c>
      <c r="AB33" s="341">
        <v>505.8470112</v>
      </c>
      <c r="AC33" s="342">
        <v>456.71254149999999</v>
      </c>
      <c r="AD33" s="342">
        <v>473.92295369999999</v>
      </c>
      <c r="AE33" s="342">
        <v>490.65747490000001</v>
      </c>
      <c r="AF33" s="343">
        <v>501.40846240000002</v>
      </c>
      <c r="AG33" s="343">
        <v>500.7142106</v>
      </c>
      <c r="AH33" s="343">
        <v>500.96137229999999</v>
      </c>
      <c r="AI33" s="344">
        <v>449.81837839999997</v>
      </c>
      <c r="AJ33" s="344">
        <v>454.8165588</v>
      </c>
      <c r="AK33" s="344">
        <v>468.7636943</v>
      </c>
      <c r="AL33" s="344">
        <v>474.32854070000002</v>
      </c>
      <c r="AM33" s="344">
        <v>484.2210331</v>
      </c>
      <c r="AN33" s="344">
        <v>450.10730319999999</v>
      </c>
      <c r="AO33" s="344">
        <v>454.68147340000002</v>
      </c>
      <c r="AP33" s="344">
        <v>472.45777770000001</v>
      </c>
      <c r="AQ33" s="344">
        <v>484.1097671</v>
      </c>
      <c r="AR33" s="344">
        <v>452.7084213</v>
      </c>
      <c r="AS33" s="344">
        <v>456.48073679999999</v>
      </c>
      <c r="AT33" s="344">
        <v>453.09847550000001</v>
      </c>
      <c r="AU33" s="344">
        <v>456.37899299999998</v>
      </c>
      <c r="AV33" s="244"/>
      <c r="AW33" s="243"/>
    </row>
    <row r="34" spans="1:49">
      <c r="A34" s="317" t="s">
        <v>227</v>
      </c>
      <c r="B34" s="317" t="s">
        <v>326</v>
      </c>
      <c r="C34" s="337">
        <v>364.34704770000002</v>
      </c>
      <c r="D34" s="337">
        <v>365.48039440000002</v>
      </c>
      <c r="E34" s="338">
        <v>437.93125140000001</v>
      </c>
      <c r="F34" s="339">
        <v>365.7895029</v>
      </c>
      <c r="G34" s="340">
        <v>169.25001470000001</v>
      </c>
      <c r="H34" s="340">
        <v>149.20198210000001</v>
      </c>
      <c r="I34" s="340">
        <v>135.0594313</v>
      </c>
      <c r="J34" s="340">
        <v>121.5618188</v>
      </c>
      <c r="K34" s="340">
        <v>170.93209400000001</v>
      </c>
      <c r="L34" s="340">
        <v>147.66793960000001</v>
      </c>
      <c r="M34" s="340">
        <v>173.07610539999999</v>
      </c>
      <c r="N34" s="340">
        <v>146.16954609999999</v>
      </c>
      <c r="O34" s="340">
        <v>131.86677649999999</v>
      </c>
      <c r="P34" s="340">
        <v>120.9765692</v>
      </c>
      <c r="Q34" s="340">
        <v>162.07991989999999</v>
      </c>
      <c r="R34" s="340">
        <v>147.672426</v>
      </c>
      <c r="S34" s="340">
        <v>140.27946600000001</v>
      </c>
      <c r="T34" s="340">
        <v>121.2858864</v>
      </c>
      <c r="U34" s="340">
        <v>161.6969962</v>
      </c>
      <c r="V34" s="340">
        <v>142.9674076</v>
      </c>
      <c r="W34" s="340">
        <v>135.425453</v>
      </c>
      <c r="X34" s="340">
        <v>120.4518585</v>
      </c>
      <c r="Y34" s="340">
        <v>161.57662049999999</v>
      </c>
      <c r="Z34" s="340">
        <v>142.8522346</v>
      </c>
      <c r="AA34" s="341">
        <v>504.98358639999998</v>
      </c>
      <c r="AB34" s="341">
        <v>505.3369156</v>
      </c>
      <c r="AC34" s="342">
        <v>452.85285620000002</v>
      </c>
      <c r="AD34" s="342">
        <v>471.21136100000001</v>
      </c>
      <c r="AE34" s="342">
        <v>489.56572929999999</v>
      </c>
      <c r="AF34" s="343">
        <v>500.8122669</v>
      </c>
      <c r="AG34" s="343">
        <v>500.11687469999998</v>
      </c>
      <c r="AH34" s="343">
        <v>500.37567739999997</v>
      </c>
      <c r="AI34" s="344">
        <v>448.04080090000002</v>
      </c>
      <c r="AJ34" s="344">
        <v>453.31985220000001</v>
      </c>
      <c r="AK34" s="344">
        <v>467.81386739999999</v>
      </c>
      <c r="AL34" s="344">
        <v>473.6242742</v>
      </c>
      <c r="AM34" s="344">
        <v>483.91600670000003</v>
      </c>
      <c r="AN34" s="344">
        <v>448.2758364</v>
      </c>
      <c r="AO34" s="344">
        <v>453.09410600000001</v>
      </c>
      <c r="AP34" s="344">
        <v>471.6447172</v>
      </c>
      <c r="AQ34" s="344">
        <v>483.81447500000002</v>
      </c>
      <c r="AR34" s="344">
        <v>450.73236439999999</v>
      </c>
      <c r="AS34" s="344">
        <v>454.76229790000002</v>
      </c>
      <c r="AT34" s="344">
        <v>451.15196900000001</v>
      </c>
      <c r="AU34" s="344">
        <v>454.62058869999998</v>
      </c>
      <c r="AV34" s="244"/>
      <c r="AW34" s="243"/>
    </row>
    <row r="35" spans="1:49">
      <c r="A35" s="317" t="s">
        <v>228</v>
      </c>
      <c r="B35" s="317" t="s">
        <v>274</v>
      </c>
      <c r="C35" s="337">
        <v>385.7617285</v>
      </c>
      <c r="D35" s="337">
        <v>386.71766700000001</v>
      </c>
      <c r="E35" s="338">
        <v>442.14982950000001</v>
      </c>
      <c r="F35" s="339">
        <v>366.70521980000001</v>
      </c>
      <c r="G35" s="340">
        <v>168.92868480000001</v>
      </c>
      <c r="H35" s="340">
        <v>144.52964309999999</v>
      </c>
      <c r="I35" s="340">
        <v>135.0758926</v>
      </c>
      <c r="J35" s="340">
        <v>121.5686445</v>
      </c>
      <c r="K35" s="340">
        <v>172.37368789999999</v>
      </c>
      <c r="L35" s="340">
        <v>146.8564815</v>
      </c>
      <c r="M35" s="340">
        <v>163.04723060000001</v>
      </c>
      <c r="N35" s="340">
        <v>147.75097529999999</v>
      </c>
      <c r="O35" s="340">
        <v>133.6876068</v>
      </c>
      <c r="P35" s="340">
        <v>121.22250819999999</v>
      </c>
      <c r="Q35" s="340">
        <v>162.51581849999999</v>
      </c>
      <c r="R35" s="340">
        <v>147.98061139999999</v>
      </c>
      <c r="S35" s="340">
        <v>141.07247319999999</v>
      </c>
      <c r="T35" s="340">
        <v>121.3403071</v>
      </c>
      <c r="U35" s="340">
        <v>161.9834012</v>
      </c>
      <c r="V35" s="340">
        <v>142.8489879</v>
      </c>
      <c r="W35" s="340">
        <v>135.17950310000001</v>
      </c>
      <c r="X35" s="340">
        <v>120.4034716</v>
      </c>
      <c r="Y35" s="340">
        <v>161.82499899999999</v>
      </c>
      <c r="Z35" s="340">
        <v>142.814178</v>
      </c>
      <c r="AA35" s="341">
        <v>505.59174769999998</v>
      </c>
      <c r="AB35" s="341">
        <v>505.84878459999999</v>
      </c>
      <c r="AC35" s="342">
        <v>456.23453389999997</v>
      </c>
      <c r="AD35" s="342">
        <v>474.06644440000002</v>
      </c>
      <c r="AE35" s="342">
        <v>490.74097849999998</v>
      </c>
      <c r="AF35" s="343">
        <v>501.44334240000001</v>
      </c>
      <c r="AG35" s="343">
        <v>500.72032159999998</v>
      </c>
      <c r="AH35" s="343">
        <v>501.00470080000002</v>
      </c>
      <c r="AI35" s="344">
        <v>448.86528220000002</v>
      </c>
      <c r="AJ35" s="344">
        <v>453.9349072</v>
      </c>
      <c r="AK35" s="344">
        <v>468.14649009999999</v>
      </c>
      <c r="AL35" s="344">
        <v>473.81178940000001</v>
      </c>
      <c r="AM35" s="344">
        <v>483.93828839999998</v>
      </c>
      <c r="AN35" s="344">
        <v>449.18430910000001</v>
      </c>
      <c r="AO35" s="344">
        <v>453.74094910000002</v>
      </c>
      <c r="AP35" s="344">
        <v>471.8533089</v>
      </c>
      <c r="AQ35" s="344">
        <v>483.85163829999999</v>
      </c>
      <c r="AR35" s="344">
        <v>451.71916950000002</v>
      </c>
      <c r="AS35" s="344">
        <v>455.52869090000002</v>
      </c>
      <c r="AT35" s="344">
        <v>452.16435530000001</v>
      </c>
      <c r="AU35" s="344">
        <v>455.46498389999999</v>
      </c>
      <c r="AV35" s="244"/>
      <c r="AW35" s="243"/>
    </row>
    <row r="36" spans="1:49">
      <c r="A36" s="317" t="s">
        <v>4</v>
      </c>
      <c r="B36" s="317" t="s">
        <v>275</v>
      </c>
      <c r="C36" s="337">
        <v>371.92765480000003</v>
      </c>
      <c r="D36" s="337">
        <v>372.32205870000001</v>
      </c>
      <c r="E36" s="338">
        <v>431.25792059999998</v>
      </c>
      <c r="F36" s="339">
        <v>340.2195696</v>
      </c>
      <c r="G36" s="340">
        <v>162.49606019999999</v>
      </c>
      <c r="H36" s="340">
        <v>144.7653066</v>
      </c>
      <c r="I36" s="340">
        <v>134.3108455</v>
      </c>
      <c r="J36" s="340">
        <v>121.415494</v>
      </c>
      <c r="K36" s="340">
        <v>172.5020087</v>
      </c>
      <c r="L36" s="340">
        <v>144.3648925</v>
      </c>
      <c r="M36" s="340">
        <v>160.54914400000001</v>
      </c>
      <c r="N36" s="340">
        <v>146.2827911</v>
      </c>
      <c r="O36" s="340">
        <v>132.7296762</v>
      </c>
      <c r="P36" s="340">
        <v>121.3221322</v>
      </c>
      <c r="Q36" s="340">
        <v>160.24988060000001</v>
      </c>
      <c r="R36" s="340">
        <v>146.50122529999999</v>
      </c>
      <c r="S36" s="340">
        <v>139.9391871</v>
      </c>
      <c r="T36" s="340">
        <v>120.87200420000001</v>
      </c>
      <c r="U36" s="340">
        <v>159.86639930000001</v>
      </c>
      <c r="V36" s="340">
        <v>141.52435890000001</v>
      </c>
      <c r="W36" s="340">
        <v>134.3198701</v>
      </c>
      <c r="X36" s="340">
        <v>120.2306739</v>
      </c>
      <c r="Y36" s="340">
        <v>159.5295625</v>
      </c>
      <c r="Z36" s="340">
        <v>141.32105680000001</v>
      </c>
      <c r="AA36" s="341">
        <v>505.08967530000001</v>
      </c>
      <c r="AB36" s="341">
        <v>505.36668980000002</v>
      </c>
      <c r="AC36" s="342">
        <v>448.54146730000002</v>
      </c>
      <c r="AD36" s="342">
        <v>467.07436239999998</v>
      </c>
      <c r="AE36" s="342">
        <v>485.84892910000002</v>
      </c>
      <c r="AF36" s="343">
        <v>500.78133810000003</v>
      </c>
      <c r="AG36" s="343">
        <v>500.03168479999999</v>
      </c>
      <c r="AH36" s="343">
        <v>500.36324630000001</v>
      </c>
      <c r="AI36" s="344">
        <v>451.83851679999998</v>
      </c>
      <c r="AJ36" s="344">
        <v>456.22988249999997</v>
      </c>
      <c r="AK36" s="344">
        <v>468.8887393</v>
      </c>
      <c r="AL36" s="344">
        <v>474.07420980000001</v>
      </c>
      <c r="AM36" s="344">
        <v>483.86894840000002</v>
      </c>
      <c r="AN36" s="344">
        <v>452.2981934</v>
      </c>
      <c r="AO36" s="344">
        <v>456.14254490000002</v>
      </c>
      <c r="AP36" s="344">
        <v>472.331729</v>
      </c>
      <c r="AQ36" s="344">
        <v>483.77055050000001</v>
      </c>
      <c r="AR36" s="344">
        <v>454.17985879999998</v>
      </c>
      <c r="AS36" s="344">
        <v>457.31157530000002</v>
      </c>
      <c r="AT36" s="344">
        <v>454.66104630000001</v>
      </c>
      <c r="AU36" s="344">
        <v>457.23598609999999</v>
      </c>
      <c r="AV36" s="244"/>
      <c r="AW36" s="243"/>
    </row>
    <row r="37" spans="1:49">
      <c r="A37" s="317" t="s">
        <v>5</v>
      </c>
      <c r="B37" s="317" t="s">
        <v>275</v>
      </c>
      <c r="C37" s="337">
        <v>376.55275540000002</v>
      </c>
      <c r="D37" s="337">
        <v>377.79928310000003</v>
      </c>
      <c r="E37" s="338">
        <v>441.606514</v>
      </c>
      <c r="F37" s="339">
        <v>367.44818299999997</v>
      </c>
      <c r="G37" s="340">
        <v>164.6690408</v>
      </c>
      <c r="H37" s="340">
        <v>146.6572864</v>
      </c>
      <c r="I37" s="340">
        <v>134.04210359999999</v>
      </c>
      <c r="J37" s="340">
        <v>121.2434532</v>
      </c>
      <c r="K37" s="340">
        <v>173.99662699999999</v>
      </c>
      <c r="L37" s="340">
        <v>146.41653109999999</v>
      </c>
      <c r="M37" s="340">
        <v>162.25303360000001</v>
      </c>
      <c r="N37" s="340">
        <v>144.61569510000001</v>
      </c>
      <c r="O37" s="340">
        <v>131.68942949999999</v>
      </c>
      <c r="P37" s="340">
        <v>121.0109988</v>
      </c>
      <c r="Q37" s="340">
        <v>162.04755410000001</v>
      </c>
      <c r="R37" s="340">
        <v>147.53954759999999</v>
      </c>
      <c r="S37" s="340">
        <v>140.58112980000001</v>
      </c>
      <c r="T37" s="340">
        <v>121.03818649999999</v>
      </c>
      <c r="U37" s="340">
        <v>161.8651035</v>
      </c>
      <c r="V37" s="340">
        <v>142.59450519999999</v>
      </c>
      <c r="W37" s="340">
        <v>135.00845340000001</v>
      </c>
      <c r="X37" s="340">
        <v>120.2379911</v>
      </c>
      <c r="Y37" s="340">
        <v>161.476224</v>
      </c>
      <c r="Z37" s="340">
        <v>142.35714139999999</v>
      </c>
      <c r="AA37" s="341">
        <v>505.55900589999999</v>
      </c>
      <c r="AB37" s="341">
        <v>505.89541150000002</v>
      </c>
      <c r="AC37" s="342">
        <v>456.70243040000003</v>
      </c>
      <c r="AD37" s="342">
        <v>474.12034499999999</v>
      </c>
      <c r="AE37" s="342">
        <v>490.87128569999999</v>
      </c>
      <c r="AF37" s="343">
        <v>501.38749410000003</v>
      </c>
      <c r="AG37" s="343">
        <v>500.69042409999997</v>
      </c>
      <c r="AH37" s="343">
        <v>501.00378469999998</v>
      </c>
      <c r="AI37" s="344">
        <v>448.84225859999998</v>
      </c>
      <c r="AJ37" s="344">
        <v>454.10702479999998</v>
      </c>
      <c r="AK37" s="344">
        <v>468.44833390000002</v>
      </c>
      <c r="AL37" s="344">
        <v>474.12397190000002</v>
      </c>
      <c r="AM37" s="344">
        <v>484.1962092</v>
      </c>
      <c r="AN37" s="344">
        <v>449.2253394</v>
      </c>
      <c r="AO37" s="344">
        <v>453.92701160000001</v>
      </c>
      <c r="AP37" s="344">
        <v>472.21836689999998</v>
      </c>
      <c r="AQ37" s="344">
        <v>484.11091269999997</v>
      </c>
      <c r="AR37" s="344">
        <v>451.7383044</v>
      </c>
      <c r="AS37" s="344">
        <v>455.68657000000002</v>
      </c>
      <c r="AT37" s="344">
        <v>452.19842649999998</v>
      </c>
      <c r="AU37" s="344">
        <v>455.67958069999997</v>
      </c>
      <c r="AV37" s="244"/>
      <c r="AW37" s="243"/>
    </row>
    <row r="38" spans="1:49">
      <c r="A38" s="317" t="s">
        <v>39</v>
      </c>
      <c r="B38" s="317" t="s">
        <v>275</v>
      </c>
      <c r="C38" s="337">
        <v>385.39737960000002</v>
      </c>
      <c r="D38" s="337">
        <v>385.99164289999999</v>
      </c>
      <c r="E38" s="338">
        <v>439.93231650000001</v>
      </c>
      <c r="F38" s="339">
        <v>346.11780620000002</v>
      </c>
      <c r="G38" s="340">
        <v>157.18293660000001</v>
      </c>
      <c r="H38" s="340">
        <v>138.60815400000001</v>
      </c>
      <c r="I38" s="340">
        <v>130.69502309999999</v>
      </c>
      <c r="J38" s="340">
        <v>120.20200800000001</v>
      </c>
      <c r="K38" s="340">
        <v>158.53704239999999</v>
      </c>
      <c r="L38" s="340">
        <v>139.02101469999999</v>
      </c>
      <c r="M38" s="340">
        <v>153.8054769</v>
      </c>
      <c r="N38" s="340">
        <v>138.68307300000001</v>
      </c>
      <c r="O38" s="340">
        <v>129.17514270000001</v>
      </c>
      <c r="P38" s="340">
        <v>118.84440410000001</v>
      </c>
      <c r="Q38" s="340">
        <v>153.5172594</v>
      </c>
      <c r="R38" s="340">
        <v>140.4745805</v>
      </c>
      <c r="S38" s="340">
        <v>135.4069227</v>
      </c>
      <c r="T38" s="340">
        <v>119.2405919</v>
      </c>
      <c r="U38" s="340">
        <v>152.9070289</v>
      </c>
      <c r="V38" s="340">
        <v>134.6722163</v>
      </c>
      <c r="W38" s="340">
        <v>128.95985010000001</v>
      </c>
      <c r="X38" s="340">
        <v>118.3250778</v>
      </c>
      <c r="Y38" s="340">
        <v>152.80701809999999</v>
      </c>
      <c r="Z38" s="340">
        <v>134.6843634</v>
      </c>
      <c r="AA38" s="341">
        <v>506.2431191</v>
      </c>
      <c r="AB38" s="341">
        <v>506.59862709999999</v>
      </c>
      <c r="AC38" s="342">
        <v>455.6704335</v>
      </c>
      <c r="AD38" s="342">
        <v>472.06979760000002</v>
      </c>
      <c r="AE38" s="342">
        <v>488.69610499999999</v>
      </c>
      <c r="AF38" s="343">
        <v>501.76183420000001</v>
      </c>
      <c r="AG38" s="343">
        <v>501.00032809999999</v>
      </c>
      <c r="AH38" s="343">
        <v>501.31888379999998</v>
      </c>
      <c r="AI38" s="344">
        <v>460.64488790000001</v>
      </c>
      <c r="AJ38" s="344">
        <v>463.98660080000002</v>
      </c>
      <c r="AK38" s="344">
        <v>473.75443560000002</v>
      </c>
      <c r="AL38" s="344">
        <v>477.67174230000001</v>
      </c>
      <c r="AM38" s="344">
        <v>484.99925860000002</v>
      </c>
      <c r="AN38" s="344">
        <v>461.03523009999998</v>
      </c>
      <c r="AO38" s="344">
        <v>463.97026549999998</v>
      </c>
      <c r="AP38" s="344">
        <v>476.39432069999998</v>
      </c>
      <c r="AQ38" s="344">
        <v>484.86944699999998</v>
      </c>
      <c r="AR38" s="344">
        <v>464.0359335</v>
      </c>
      <c r="AS38" s="344">
        <v>466.19617620000002</v>
      </c>
      <c r="AT38" s="344">
        <v>464.46481890000001</v>
      </c>
      <c r="AU38" s="344">
        <v>466.13633800000002</v>
      </c>
      <c r="AV38" s="244"/>
      <c r="AW38" s="243"/>
    </row>
    <row r="39" spans="1:49">
      <c r="A39" s="317" t="s">
        <v>263</v>
      </c>
      <c r="B39" s="317" t="s">
        <v>323</v>
      </c>
      <c r="C39" s="337">
        <v>386.15625240000003</v>
      </c>
      <c r="D39" s="337">
        <v>386.95158129999999</v>
      </c>
      <c r="E39" s="338">
        <v>437.9718719</v>
      </c>
      <c r="F39" s="339">
        <v>355.3440076</v>
      </c>
      <c r="G39" s="340">
        <v>169.28998759999999</v>
      </c>
      <c r="H39" s="340">
        <v>145.7767638</v>
      </c>
      <c r="I39" s="340">
        <v>132.9596621</v>
      </c>
      <c r="J39" s="340">
        <v>121.40380399999999</v>
      </c>
      <c r="K39" s="340">
        <v>169.21235709999999</v>
      </c>
      <c r="L39" s="340">
        <v>145.05897379999999</v>
      </c>
      <c r="M39" s="340">
        <v>161.36813699999999</v>
      </c>
      <c r="N39" s="340">
        <v>144.27387350000001</v>
      </c>
      <c r="O39" s="340">
        <v>131.78270939999999</v>
      </c>
      <c r="P39" s="340">
        <v>120.5673887</v>
      </c>
      <c r="Q39" s="340">
        <v>161.41045539999999</v>
      </c>
      <c r="R39" s="340">
        <v>146.7045459</v>
      </c>
      <c r="S39" s="340">
        <v>140.1852581</v>
      </c>
      <c r="T39" s="340">
        <v>121.0173858</v>
      </c>
      <c r="U39" s="340">
        <v>160.8550362</v>
      </c>
      <c r="V39" s="340">
        <v>141.8530054</v>
      </c>
      <c r="W39" s="340">
        <v>134.5114638</v>
      </c>
      <c r="X39" s="340">
        <v>120.1006893</v>
      </c>
      <c r="Y39" s="340">
        <v>160.73855420000001</v>
      </c>
      <c r="Z39" s="340">
        <v>141.86940870000001</v>
      </c>
      <c r="AA39" s="341">
        <v>505.99256150000002</v>
      </c>
      <c r="AB39" s="341">
        <v>506.35589040000002</v>
      </c>
      <c r="AC39" s="342">
        <v>453.82639089999998</v>
      </c>
      <c r="AD39" s="342">
        <v>471.36869480000001</v>
      </c>
      <c r="AE39" s="342">
        <v>489.00645459999998</v>
      </c>
      <c r="AF39" s="343">
        <v>501.57769830000001</v>
      </c>
      <c r="AG39" s="343">
        <v>500.80063230000002</v>
      </c>
      <c r="AH39" s="343">
        <v>501.1443079</v>
      </c>
      <c r="AI39" s="344">
        <v>451.69383429999999</v>
      </c>
      <c r="AJ39" s="344">
        <v>456.47883639999998</v>
      </c>
      <c r="AK39" s="344">
        <v>469.51852439999999</v>
      </c>
      <c r="AL39" s="344">
        <v>474.79996720000003</v>
      </c>
      <c r="AM39" s="344">
        <v>484.30055850000002</v>
      </c>
      <c r="AN39" s="344">
        <v>452.07509149999998</v>
      </c>
      <c r="AO39" s="344">
        <v>456.3119241</v>
      </c>
      <c r="AP39" s="344">
        <v>473.0278318</v>
      </c>
      <c r="AQ39" s="344">
        <v>484.19144089999998</v>
      </c>
      <c r="AR39" s="344">
        <v>454.72666320000002</v>
      </c>
      <c r="AS39" s="344">
        <v>458.14920219999999</v>
      </c>
      <c r="AT39" s="344">
        <v>455.15146069999997</v>
      </c>
      <c r="AU39" s="344">
        <v>458.06141239999999</v>
      </c>
      <c r="AV39" s="244"/>
      <c r="AW39" s="243"/>
    </row>
    <row r="40" spans="1:49">
      <c r="A40" s="317" t="s">
        <v>217</v>
      </c>
      <c r="B40" s="317" t="s">
        <v>275</v>
      </c>
      <c r="C40" s="337">
        <v>379.60477689999999</v>
      </c>
      <c r="D40" s="337">
        <v>377.88129730000003</v>
      </c>
      <c r="E40" s="338">
        <v>436.71116430000001</v>
      </c>
      <c r="F40" s="339">
        <v>352.87656980000003</v>
      </c>
      <c r="G40" s="340">
        <v>162.24229009999999</v>
      </c>
      <c r="H40" s="340">
        <v>144.12835659999999</v>
      </c>
      <c r="I40" s="340">
        <v>132.4131524</v>
      </c>
      <c r="J40" s="340">
        <v>120.7548171</v>
      </c>
      <c r="K40" s="340">
        <v>166.08716000000001</v>
      </c>
      <c r="L40" s="340">
        <v>142.10394890000001</v>
      </c>
      <c r="M40" s="340">
        <v>158.03868170000001</v>
      </c>
      <c r="N40" s="340">
        <v>140.6268456</v>
      </c>
      <c r="O40" s="340">
        <v>131.17018959999999</v>
      </c>
      <c r="P40" s="340">
        <v>120.3783574</v>
      </c>
      <c r="Q40" s="340">
        <v>157.7797051</v>
      </c>
      <c r="R40" s="340">
        <v>143.8667289</v>
      </c>
      <c r="S40" s="340">
        <v>137.6990897</v>
      </c>
      <c r="T40" s="340">
        <v>120.04247580000001</v>
      </c>
      <c r="U40" s="340">
        <v>157.00204310000001</v>
      </c>
      <c r="V40" s="340">
        <v>138.83856069999999</v>
      </c>
      <c r="W40" s="340">
        <v>132.1651415</v>
      </c>
      <c r="X40" s="340">
        <v>119.26456020000001</v>
      </c>
      <c r="Y40" s="340">
        <v>156.95618769999999</v>
      </c>
      <c r="Z40" s="340">
        <v>138.98812240000001</v>
      </c>
      <c r="AA40" s="341">
        <v>505.78635739999999</v>
      </c>
      <c r="AB40" s="341">
        <v>506.16870669999997</v>
      </c>
      <c r="AC40" s="342">
        <v>452.78315659999998</v>
      </c>
      <c r="AD40" s="342">
        <v>470.26957650000003</v>
      </c>
      <c r="AE40" s="342">
        <v>488.32748459999999</v>
      </c>
      <c r="AF40" s="343">
        <v>501.4977753</v>
      </c>
      <c r="AG40" s="343">
        <v>500.74216949999999</v>
      </c>
      <c r="AH40" s="343">
        <v>501.08086550000002</v>
      </c>
      <c r="AI40" s="344">
        <v>455.66432150000003</v>
      </c>
      <c r="AJ40" s="344">
        <v>459.90356220000001</v>
      </c>
      <c r="AK40" s="344">
        <v>471.29318269999999</v>
      </c>
      <c r="AL40" s="344">
        <v>476.0588856</v>
      </c>
      <c r="AM40" s="344">
        <v>484.55983420000001</v>
      </c>
      <c r="AN40" s="344">
        <v>456.10998890000002</v>
      </c>
      <c r="AO40" s="344">
        <v>459.75491160000001</v>
      </c>
      <c r="AP40" s="344">
        <v>474.35088769999999</v>
      </c>
      <c r="AQ40" s="344">
        <v>484.48893909999998</v>
      </c>
      <c r="AR40" s="344">
        <v>458.83157169999998</v>
      </c>
      <c r="AS40" s="344">
        <v>461.88642110000001</v>
      </c>
      <c r="AT40" s="344">
        <v>459.42940170000003</v>
      </c>
      <c r="AU40" s="344">
        <v>461.66697069999998</v>
      </c>
      <c r="AV40" s="244"/>
      <c r="AW40" s="243"/>
    </row>
    <row r="41" spans="1:49">
      <c r="A41" s="317" t="s">
        <v>82</v>
      </c>
      <c r="B41" s="317" t="s">
        <v>275</v>
      </c>
      <c r="C41" s="337">
        <v>373.66140410000003</v>
      </c>
      <c r="D41" s="337">
        <v>373.81542020000001</v>
      </c>
      <c r="E41" s="338">
        <v>439.98053320000002</v>
      </c>
      <c r="F41" s="339">
        <v>367.10415080000001</v>
      </c>
      <c r="G41" s="340">
        <v>169.64798680000001</v>
      </c>
      <c r="H41" s="340">
        <v>149.0161252</v>
      </c>
      <c r="I41" s="340">
        <v>136.50801820000001</v>
      </c>
      <c r="J41" s="340">
        <v>122.7509208</v>
      </c>
      <c r="K41" s="340">
        <v>173.94138580000001</v>
      </c>
      <c r="L41" s="340">
        <v>150.0323056</v>
      </c>
      <c r="M41" s="340">
        <v>166.3093634</v>
      </c>
      <c r="N41" s="340">
        <v>149.9352317</v>
      </c>
      <c r="O41" s="340">
        <v>133.88308660000001</v>
      </c>
      <c r="P41" s="340">
        <v>122.06572509999999</v>
      </c>
      <c r="Q41" s="340">
        <v>166.22131210000001</v>
      </c>
      <c r="R41" s="340">
        <v>151.04931490000001</v>
      </c>
      <c r="S41" s="340">
        <v>143.51060509999999</v>
      </c>
      <c r="T41" s="340">
        <v>122.3954286</v>
      </c>
      <c r="U41" s="340">
        <v>165.8961912</v>
      </c>
      <c r="V41" s="340">
        <v>146.27784689999999</v>
      </c>
      <c r="W41" s="340">
        <v>137.97620449999999</v>
      </c>
      <c r="X41" s="340">
        <v>121.4801164</v>
      </c>
      <c r="Y41" s="340">
        <v>165.51023900000001</v>
      </c>
      <c r="Z41" s="340">
        <v>146.0787158</v>
      </c>
      <c r="AA41" s="341">
        <v>505.95464600000003</v>
      </c>
      <c r="AB41" s="341">
        <v>506.31433029999999</v>
      </c>
      <c r="AC41" s="342">
        <v>454.60178789999998</v>
      </c>
      <c r="AD41" s="342">
        <v>472.76743729999998</v>
      </c>
      <c r="AE41" s="342">
        <v>489.9118398</v>
      </c>
      <c r="AF41" s="343">
        <v>501.83497019999999</v>
      </c>
      <c r="AG41" s="343">
        <v>501.12001199999997</v>
      </c>
      <c r="AH41" s="343">
        <v>501.43870459999999</v>
      </c>
      <c r="AI41" s="344">
        <v>444.53715970000002</v>
      </c>
      <c r="AJ41" s="344">
        <v>450.35641829999997</v>
      </c>
      <c r="AK41" s="344">
        <v>466.13416549999999</v>
      </c>
      <c r="AL41" s="344">
        <v>472.38981860000001</v>
      </c>
      <c r="AM41" s="344">
        <v>483.53258169999998</v>
      </c>
      <c r="AN41" s="344">
        <v>444.87184489999999</v>
      </c>
      <c r="AO41" s="344">
        <v>450.04031140000001</v>
      </c>
      <c r="AP41" s="344">
        <v>470.25781899999998</v>
      </c>
      <c r="AQ41" s="344">
        <v>483.46155900000002</v>
      </c>
      <c r="AR41" s="344">
        <v>447.34048259999997</v>
      </c>
      <c r="AS41" s="344">
        <v>451.67922850000002</v>
      </c>
      <c r="AT41" s="344">
        <v>447.66920979999998</v>
      </c>
      <c r="AU41" s="344">
        <v>451.5529239</v>
      </c>
      <c r="AV41" s="244"/>
      <c r="AW41" s="243"/>
    </row>
    <row r="42" spans="1:49">
      <c r="A42" s="317" t="s">
        <v>83</v>
      </c>
      <c r="B42" s="317" t="s">
        <v>323</v>
      </c>
      <c r="C42" s="337">
        <v>383.2450096</v>
      </c>
      <c r="D42" s="337">
        <v>382.63205599999998</v>
      </c>
      <c r="E42" s="338">
        <v>429.79969890000001</v>
      </c>
      <c r="F42" s="339">
        <v>333.35558040000001</v>
      </c>
      <c r="G42" s="340">
        <v>169.4245799</v>
      </c>
      <c r="H42" s="340">
        <v>148.02608989999999</v>
      </c>
      <c r="I42" s="340">
        <v>135.85354810000001</v>
      </c>
      <c r="J42" s="340">
        <v>123.4258277</v>
      </c>
      <c r="K42" s="340">
        <v>173.30383950000001</v>
      </c>
      <c r="L42" s="340">
        <v>146.7951545</v>
      </c>
      <c r="M42" s="340">
        <v>163.14110729999999</v>
      </c>
      <c r="N42" s="340">
        <v>147.5721054</v>
      </c>
      <c r="O42" s="340">
        <v>135.0571601</v>
      </c>
      <c r="P42" s="340">
        <v>122.2316586</v>
      </c>
      <c r="Q42" s="340">
        <v>163.16764989999999</v>
      </c>
      <c r="R42" s="340">
        <v>149.11319040000001</v>
      </c>
      <c r="S42" s="340">
        <v>142.30267230000001</v>
      </c>
      <c r="T42" s="340">
        <v>122.59971830000001</v>
      </c>
      <c r="U42" s="340">
        <v>162.53115879999999</v>
      </c>
      <c r="V42" s="340">
        <v>144.44845960000001</v>
      </c>
      <c r="W42" s="340">
        <v>136.9174428</v>
      </c>
      <c r="X42" s="340">
        <v>121.73386410000001</v>
      </c>
      <c r="Y42" s="340">
        <v>162.32903250000001</v>
      </c>
      <c r="Z42" s="340">
        <v>144.20031299999999</v>
      </c>
      <c r="AA42" s="341">
        <v>505.09073769999998</v>
      </c>
      <c r="AB42" s="341">
        <v>505.5434889</v>
      </c>
      <c r="AC42" s="342">
        <v>447.7895714</v>
      </c>
      <c r="AD42" s="342">
        <v>466.35254750000001</v>
      </c>
      <c r="AE42" s="342">
        <v>485.11166429999997</v>
      </c>
      <c r="AF42" s="343">
        <v>500.71804939999998</v>
      </c>
      <c r="AG42" s="343">
        <v>499.94928870000001</v>
      </c>
      <c r="AH42" s="343">
        <v>500.28773189999998</v>
      </c>
      <c r="AI42" s="344">
        <v>449.93039270000003</v>
      </c>
      <c r="AJ42" s="344">
        <v>454.47979959999998</v>
      </c>
      <c r="AK42" s="344">
        <v>467.30965220000002</v>
      </c>
      <c r="AL42" s="344">
        <v>472.82115590000001</v>
      </c>
      <c r="AM42" s="344">
        <v>483.06607530000002</v>
      </c>
      <c r="AN42" s="344">
        <v>450.49486389999998</v>
      </c>
      <c r="AO42" s="344">
        <v>454.45660520000001</v>
      </c>
      <c r="AP42" s="344">
        <v>470.84945320000003</v>
      </c>
      <c r="AQ42" s="344">
        <v>482.94299389999998</v>
      </c>
      <c r="AR42" s="344">
        <v>452.70972549999999</v>
      </c>
      <c r="AS42" s="344">
        <v>456.10158969999998</v>
      </c>
      <c r="AT42" s="344">
        <v>453.17164709999997</v>
      </c>
      <c r="AU42" s="344">
        <v>455.57169800000003</v>
      </c>
      <c r="AV42" s="244"/>
      <c r="AW42" s="243"/>
    </row>
    <row r="43" spans="1:49">
      <c r="A43" s="317" t="s">
        <v>84</v>
      </c>
      <c r="B43" s="317" t="s">
        <v>275</v>
      </c>
      <c r="C43" s="337">
        <v>392.27064910000001</v>
      </c>
      <c r="D43" s="337">
        <v>393.61807270000003</v>
      </c>
      <c r="E43" s="338">
        <v>436.93711309999998</v>
      </c>
      <c r="F43" s="339">
        <v>350.88135699999998</v>
      </c>
      <c r="G43" s="340">
        <v>162.19234180000001</v>
      </c>
      <c r="H43" s="340">
        <v>146.25334760000001</v>
      </c>
      <c r="I43" s="340">
        <v>133.99967190000001</v>
      </c>
      <c r="J43" s="340">
        <v>121.8959019</v>
      </c>
      <c r="K43" s="340">
        <v>172.29987990000001</v>
      </c>
      <c r="L43" s="340">
        <v>143.62495100000001</v>
      </c>
      <c r="M43" s="340">
        <v>160.11578349999999</v>
      </c>
      <c r="N43" s="340">
        <v>144.60936950000001</v>
      </c>
      <c r="O43" s="340">
        <v>132.62110089999999</v>
      </c>
      <c r="P43" s="340">
        <v>120.8570927</v>
      </c>
      <c r="Q43" s="340">
        <v>159.9096102</v>
      </c>
      <c r="R43" s="340">
        <v>145.88357289999999</v>
      </c>
      <c r="S43" s="340">
        <v>139.52323920000001</v>
      </c>
      <c r="T43" s="340">
        <v>120.9304516</v>
      </c>
      <c r="U43" s="340">
        <v>159.43188040000001</v>
      </c>
      <c r="V43" s="340">
        <v>140.82137460000001</v>
      </c>
      <c r="W43" s="340">
        <v>133.68859090000001</v>
      </c>
      <c r="X43" s="340">
        <v>120.0635705</v>
      </c>
      <c r="Y43" s="340">
        <v>159.0548063</v>
      </c>
      <c r="Z43" s="340">
        <v>140.5090998</v>
      </c>
      <c r="AA43" s="341">
        <v>506.12011539999997</v>
      </c>
      <c r="AB43" s="341">
        <v>506.49563590000002</v>
      </c>
      <c r="AC43" s="342">
        <v>450.7762199</v>
      </c>
      <c r="AD43" s="342">
        <v>469.22909240000001</v>
      </c>
      <c r="AE43" s="342">
        <v>487.6814771</v>
      </c>
      <c r="AF43" s="343">
        <v>501.89355940000002</v>
      </c>
      <c r="AG43" s="343">
        <v>501.16795009999998</v>
      </c>
      <c r="AH43" s="343">
        <v>501.4909227</v>
      </c>
      <c r="AI43" s="344">
        <v>452.89495840000001</v>
      </c>
      <c r="AJ43" s="344">
        <v>457.32857330000002</v>
      </c>
      <c r="AK43" s="344">
        <v>469.69801710000002</v>
      </c>
      <c r="AL43" s="344">
        <v>474.73357170000003</v>
      </c>
      <c r="AM43" s="344">
        <v>484.08478980000001</v>
      </c>
      <c r="AN43" s="344">
        <v>453.40325439999998</v>
      </c>
      <c r="AO43" s="344">
        <v>457.27279979999997</v>
      </c>
      <c r="AP43" s="344">
        <v>473.06362969999998</v>
      </c>
      <c r="AQ43" s="344">
        <v>483.9991971</v>
      </c>
      <c r="AR43" s="344">
        <v>456.15788409999999</v>
      </c>
      <c r="AS43" s="344">
        <v>459.2686526</v>
      </c>
      <c r="AT43" s="344">
        <v>456.6334579</v>
      </c>
      <c r="AU43" s="344">
        <v>459.03931660000001</v>
      </c>
      <c r="AV43" s="244"/>
      <c r="AW43" s="243"/>
    </row>
    <row r="44" spans="1:49">
      <c r="A44" s="317" t="s">
        <v>46</v>
      </c>
      <c r="B44" s="317" t="s">
        <v>275</v>
      </c>
      <c r="C44" s="337">
        <v>375.39964300000003</v>
      </c>
      <c r="D44" s="337">
        <v>376.42689580000001</v>
      </c>
      <c r="E44" s="338">
        <v>436.55234539999998</v>
      </c>
      <c r="F44" s="339">
        <v>361.57013419999998</v>
      </c>
      <c r="G44" s="340">
        <v>167.74453320000001</v>
      </c>
      <c r="H44" s="340">
        <v>148.11360730000001</v>
      </c>
      <c r="I44" s="340">
        <v>135.51003660000001</v>
      </c>
      <c r="J44" s="340">
        <v>122.588303</v>
      </c>
      <c r="K44" s="340">
        <v>177.14721220000001</v>
      </c>
      <c r="L44" s="340">
        <v>146.67138800000001</v>
      </c>
      <c r="M44" s="340">
        <v>163.69842550000001</v>
      </c>
      <c r="N44" s="340">
        <v>149.06116639999999</v>
      </c>
      <c r="O44" s="340">
        <v>133.4052178</v>
      </c>
      <c r="P44" s="340">
        <v>121.6990991</v>
      </c>
      <c r="Q44" s="340">
        <v>163.681747</v>
      </c>
      <c r="R44" s="340">
        <v>149.171302</v>
      </c>
      <c r="S44" s="340">
        <v>141.59287449999999</v>
      </c>
      <c r="T44" s="340">
        <v>121.73449840000001</v>
      </c>
      <c r="U44" s="340">
        <v>163.40087700000001</v>
      </c>
      <c r="V44" s="340">
        <v>144.23123580000001</v>
      </c>
      <c r="W44" s="340">
        <v>136.4204416</v>
      </c>
      <c r="X44" s="340">
        <v>120.89300299999999</v>
      </c>
      <c r="Y44" s="340">
        <v>162.9435708</v>
      </c>
      <c r="Z44" s="340">
        <v>143.98348540000001</v>
      </c>
      <c r="AA44" s="341">
        <v>505.53297600000002</v>
      </c>
      <c r="AB44" s="341">
        <v>505.93568119999998</v>
      </c>
      <c r="AC44" s="342">
        <v>452.48433180000001</v>
      </c>
      <c r="AD44" s="342">
        <v>470.96737610000002</v>
      </c>
      <c r="AE44" s="342">
        <v>488.8840141</v>
      </c>
      <c r="AF44" s="343">
        <v>501.3919234</v>
      </c>
      <c r="AG44" s="343">
        <v>500.6753908</v>
      </c>
      <c r="AH44" s="343">
        <v>501.00866409999998</v>
      </c>
      <c r="AI44" s="344">
        <v>447.53976419999998</v>
      </c>
      <c r="AJ44" s="344">
        <v>452.89994619999999</v>
      </c>
      <c r="AK44" s="344">
        <v>467.5292599</v>
      </c>
      <c r="AL44" s="344">
        <v>473.46162249999998</v>
      </c>
      <c r="AM44" s="344">
        <v>483.84849150000002</v>
      </c>
      <c r="AN44" s="344">
        <v>447.94961330000001</v>
      </c>
      <c r="AO44" s="344">
        <v>452.70955729999997</v>
      </c>
      <c r="AP44" s="344">
        <v>471.47734300000002</v>
      </c>
      <c r="AQ44" s="344">
        <v>483.78177360000001</v>
      </c>
      <c r="AR44" s="344">
        <v>450.37927309999998</v>
      </c>
      <c r="AS44" s="344">
        <v>454.34483189999997</v>
      </c>
      <c r="AT44" s="344">
        <v>450.99223510000002</v>
      </c>
      <c r="AU44" s="344">
        <v>454.2049457</v>
      </c>
      <c r="AV44" s="244"/>
      <c r="AW44" s="243"/>
    </row>
    <row r="45" spans="1:49">
      <c r="A45" s="317" t="s">
        <v>304</v>
      </c>
      <c r="B45" s="317" t="s">
        <v>275</v>
      </c>
      <c r="C45" s="337">
        <v>392.70231059999998</v>
      </c>
      <c r="D45" s="337">
        <v>393.6969302</v>
      </c>
      <c r="E45" s="338">
        <v>433.52186979999999</v>
      </c>
      <c r="F45" s="339">
        <v>347.48399840000002</v>
      </c>
      <c r="G45" s="340">
        <v>161.5623018</v>
      </c>
      <c r="H45" s="340">
        <v>145.46003490000001</v>
      </c>
      <c r="I45" s="340">
        <v>132.99884</v>
      </c>
      <c r="J45" s="340">
        <v>121.42661320000001</v>
      </c>
      <c r="K45" s="340">
        <v>164.28268589999999</v>
      </c>
      <c r="L45" s="340">
        <v>143.70108200000001</v>
      </c>
      <c r="M45" s="340">
        <v>160.2338555</v>
      </c>
      <c r="N45" s="340">
        <v>142.71147239999999</v>
      </c>
      <c r="O45" s="340">
        <v>131.04765330000001</v>
      </c>
      <c r="P45" s="340">
        <v>120.6846729</v>
      </c>
      <c r="Q45" s="340">
        <v>159.8945444</v>
      </c>
      <c r="R45" s="340">
        <v>145.65302070000001</v>
      </c>
      <c r="S45" s="340">
        <v>140.00443659999999</v>
      </c>
      <c r="T45" s="340">
        <v>120.6485584</v>
      </c>
      <c r="U45" s="340">
        <v>159.4192395</v>
      </c>
      <c r="V45" s="340">
        <v>140.76982039999999</v>
      </c>
      <c r="W45" s="340">
        <v>133.5969958</v>
      </c>
      <c r="X45" s="340">
        <v>119.83331680000001</v>
      </c>
      <c r="Y45" s="340">
        <v>159.25775279999999</v>
      </c>
      <c r="Z45" s="340">
        <v>140.75447800000001</v>
      </c>
      <c r="AA45" s="341">
        <v>506.09169910000003</v>
      </c>
      <c r="AB45" s="341">
        <v>506.48131039999998</v>
      </c>
      <c r="AC45" s="342">
        <v>450.36447659999999</v>
      </c>
      <c r="AD45" s="342">
        <v>468.4563455</v>
      </c>
      <c r="AE45" s="342">
        <v>487.48285060000001</v>
      </c>
      <c r="AF45" s="343">
        <v>501.90298630000001</v>
      </c>
      <c r="AG45" s="343">
        <v>501.17463559999999</v>
      </c>
      <c r="AH45" s="343">
        <v>501.5252208</v>
      </c>
      <c r="AI45" s="344">
        <v>454.8455955</v>
      </c>
      <c r="AJ45" s="344">
        <v>459.03695720000002</v>
      </c>
      <c r="AK45" s="344">
        <v>470.75901390000001</v>
      </c>
      <c r="AL45" s="344">
        <v>475.5147753</v>
      </c>
      <c r="AM45" s="344">
        <v>484.54516039999999</v>
      </c>
      <c r="AN45" s="344">
        <v>455.22075799999999</v>
      </c>
      <c r="AO45" s="344">
        <v>458.977101</v>
      </c>
      <c r="AP45" s="344">
        <v>473.92727500000001</v>
      </c>
      <c r="AQ45" s="344">
        <v>484.20404630000002</v>
      </c>
      <c r="AR45" s="344">
        <v>458.2421488</v>
      </c>
      <c r="AS45" s="344">
        <v>460.99722809999997</v>
      </c>
      <c r="AT45" s="344">
        <v>458.69108599999998</v>
      </c>
      <c r="AU45" s="344">
        <v>460.86488900000001</v>
      </c>
      <c r="AV45" s="244"/>
      <c r="AW45" s="243"/>
    </row>
    <row r="46" spans="1:49">
      <c r="A46" s="317" t="s">
        <v>305</v>
      </c>
      <c r="B46" s="317" t="s">
        <v>275</v>
      </c>
      <c r="C46" s="337">
        <v>389.02316990000003</v>
      </c>
      <c r="D46" s="337">
        <v>389.33250099999998</v>
      </c>
      <c r="E46" s="338">
        <v>430.1487669</v>
      </c>
      <c r="F46" s="339">
        <v>335.44323409999998</v>
      </c>
      <c r="G46" s="340">
        <v>165.15464929999999</v>
      </c>
      <c r="H46" s="340">
        <v>143.51883849999999</v>
      </c>
      <c r="I46" s="340">
        <v>134.43455040000001</v>
      </c>
      <c r="J46" s="340">
        <v>122.2331459</v>
      </c>
      <c r="K46" s="340">
        <v>166.66091489999999</v>
      </c>
      <c r="L46" s="340">
        <v>143.81387079999999</v>
      </c>
      <c r="M46" s="340">
        <v>159.51306310000001</v>
      </c>
      <c r="N46" s="340">
        <v>142.84059809999999</v>
      </c>
      <c r="O46" s="340">
        <v>132.78506100000001</v>
      </c>
      <c r="P46" s="340">
        <v>121.51219570000001</v>
      </c>
      <c r="Q46" s="340">
        <v>159.4380136</v>
      </c>
      <c r="R46" s="340">
        <v>146.4029716</v>
      </c>
      <c r="S46" s="340">
        <v>139.81293700000001</v>
      </c>
      <c r="T46" s="340">
        <v>121.66139819999999</v>
      </c>
      <c r="U46" s="340">
        <v>158.8533122</v>
      </c>
      <c r="V46" s="340">
        <v>140.65010480000001</v>
      </c>
      <c r="W46" s="340">
        <v>134.05127590000001</v>
      </c>
      <c r="X46" s="340">
        <v>120.69514150000001</v>
      </c>
      <c r="Y46" s="340">
        <v>158.4514021</v>
      </c>
      <c r="Z46" s="340">
        <v>140.44291480000001</v>
      </c>
      <c r="AA46" s="341">
        <v>505.90721139999999</v>
      </c>
      <c r="AB46" s="341">
        <v>506.3073761</v>
      </c>
      <c r="AC46" s="342">
        <v>446.69460620000001</v>
      </c>
      <c r="AD46" s="342">
        <v>465.10272950000001</v>
      </c>
      <c r="AE46" s="342">
        <v>484.26772410000001</v>
      </c>
      <c r="AF46" s="343">
        <v>501.60642159999998</v>
      </c>
      <c r="AG46" s="343">
        <v>500.84831339999999</v>
      </c>
      <c r="AH46" s="343">
        <v>501.18361119999997</v>
      </c>
      <c r="AI46" s="344">
        <v>453.48399790000002</v>
      </c>
      <c r="AJ46" s="344">
        <v>457.49053329999998</v>
      </c>
      <c r="AK46" s="344">
        <v>469.17127420000003</v>
      </c>
      <c r="AL46" s="344">
        <v>474.04782169999999</v>
      </c>
      <c r="AM46" s="344">
        <v>483.47861239999997</v>
      </c>
      <c r="AN46" s="344">
        <v>453.97515099999998</v>
      </c>
      <c r="AO46" s="344">
        <v>457.479266</v>
      </c>
      <c r="AP46" s="344">
        <v>472.41994169999998</v>
      </c>
      <c r="AQ46" s="344">
        <v>483.38396610000001</v>
      </c>
      <c r="AR46" s="344">
        <v>456.77935309999998</v>
      </c>
      <c r="AS46" s="344">
        <v>459.48335939999998</v>
      </c>
      <c r="AT46" s="344">
        <v>457.49243319999999</v>
      </c>
      <c r="AU46" s="344">
        <v>459.41233629999999</v>
      </c>
      <c r="AV46" s="244"/>
      <c r="AW46" s="243"/>
    </row>
    <row r="47" spans="1:49">
      <c r="A47" s="317" t="s">
        <v>306</v>
      </c>
      <c r="B47" s="317" t="s">
        <v>276</v>
      </c>
      <c r="C47" s="337">
        <v>368.69871319999999</v>
      </c>
      <c r="D47" s="337">
        <v>369.82074749999998</v>
      </c>
      <c r="E47" s="338">
        <v>436.35912969999998</v>
      </c>
      <c r="F47" s="339">
        <v>363.23938240000001</v>
      </c>
      <c r="G47" s="340">
        <v>165.53141969999999</v>
      </c>
      <c r="H47" s="340">
        <v>145.1962083</v>
      </c>
      <c r="I47" s="340">
        <v>134.80389199999999</v>
      </c>
      <c r="J47" s="340">
        <v>121.9793755</v>
      </c>
      <c r="K47" s="340">
        <v>177.03651640000001</v>
      </c>
      <c r="L47" s="340">
        <v>147.1986598</v>
      </c>
      <c r="M47" s="340">
        <v>163.7907979</v>
      </c>
      <c r="N47" s="340">
        <v>148.74053129999999</v>
      </c>
      <c r="O47" s="340">
        <v>134.36413709999999</v>
      </c>
      <c r="P47" s="340">
        <v>121.1290458</v>
      </c>
      <c r="Q47" s="340">
        <v>163.55101869999999</v>
      </c>
      <c r="R47" s="340">
        <v>148.92353750000001</v>
      </c>
      <c r="S47" s="340">
        <v>141.64745959999999</v>
      </c>
      <c r="T47" s="340">
        <v>121.529546</v>
      </c>
      <c r="U47" s="340">
        <v>163.13725239999999</v>
      </c>
      <c r="V47" s="340">
        <v>143.87713220000001</v>
      </c>
      <c r="W47" s="340">
        <v>135.9097218</v>
      </c>
      <c r="X47" s="340">
        <v>120.6170473</v>
      </c>
      <c r="Y47" s="340">
        <v>162.8746481</v>
      </c>
      <c r="Z47" s="340">
        <v>143.68814499999999</v>
      </c>
      <c r="AA47" s="341">
        <v>505.34376350000002</v>
      </c>
      <c r="AB47" s="341">
        <v>505.76307320000001</v>
      </c>
      <c r="AC47" s="342">
        <v>452.99821020000002</v>
      </c>
      <c r="AD47" s="342">
        <v>471.39629339999999</v>
      </c>
      <c r="AE47" s="342">
        <v>489.10406110000002</v>
      </c>
      <c r="AF47" s="343">
        <v>501.26598749999999</v>
      </c>
      <c r="AG47" s="343">
        <v>500.62369769999998</v>
      </c>
      <c r="AH47" s="343">
        <v>500.8694678</v>
      </c>
      <c r="AI47" s="344">
        <v>447.16155759999998</v>
      </c>
      <c r="AJ47" s="344">
        <v>452.65974460000001</v>
      </c>
      <c r="AK47" s="344">
        <v>467.44468110000003</v>
      </c>
      <c r="AL47" s="344">
        <v>473.47542329999999</v>
      </c>
      <c r="AM47" s="344">
        <v>483.90369509999999</v>
      </c>
      <c r="AN47" s="344">
        <v>447.53279680000003</v>
      </c>
      <c r="AO47" s="344">
        <v>452.41573410000001</v>
      </c>
      <c r="AP47" s="344">
        <v>471.43291590000001</v>
      </c>
      <c r="AQ47" s="344">
        <v>483.82519500000001</v>
      </c>
      <c r="AR47" s="344">
        <v>449.9412499</v>
      </c>
      <c r="AS47" s="344">
        <v>454.05587910000003</v>
      </c>
      <c r="AT47" s="344">
        <v>450.31630680000001</v>
      </c>
      <c r="AU47" s="344">
        <v>453.95209949999997</v>
      </c>
      <c r="AV47" s="244"/>
      <c r="AW47" s="243"/>
    </row>
    <row r="48" spans="1:49">
      <c r="A48" s="317" t="s">
        <v>308</v>
      </c>
      <c r="B48" s="317" t="s">
        <v>275</v>
      </c>
      <c r="C48" s="337">
        <v>375.61585680000002</v>
      </c>
      <c r="D48" s="337">
        <v>374.44501780000002</v>
      </c>
      <c r="E48" s="338">
        <v>438.1797459</v>
      </c>
      <c r="F48" s="339">
        <v>363.12513269999999</v>
      </c>
      <c r="G48" s="340">
        <v>166.8930766</v>
      </c>
      <c r="H48" s="340">
        <v>144.34428990000001</v>
      </c>
      <c r="I48" s="340">
        <v>134.1281128</v>
      </c>
      <c r="J48" s="340">
        <v>121.9597509</v>
      </c>
      <c r="K48" s="340">
        <v>173.8533582</v>
      </c>
      <c r="L48" s="340">
        <v>145.23902140000001</v>
      </c>
      <c r="M48" s="340">
        <v>161.9663797</v>
      </c>
      <c r="N48" s="340">
        <v>146.89301889999999</v>
      </c>
      <c r="O48" s="340">
        <v>134.7828671</v>
      </c>
      <c r="P48" s="340">
        <v>120.74358599999999</v>
      </c>
      <c r="Q48" s="340">
        <v>161.8819823</v>
      </c>
      <c r="R48" s="340">
        <v>147.05751739999999</v>
      </c>
      <c r="S48" s="340">
        <v>140.7878058</v>
      </c>
      <c r="T48" s="340">
        <v>121.26512750000001</v>
      </c>
      <c r="U48" s="340">
        <v>161.29543000000001</v>
      </c>
      <c r="V48" s="340">
        <v>142.65656229999999</v>
      </c>
      <c r="W48" s="340">
        <v>135.1177199</v>
      </c>
      <c r="X48" s="340">
        <v>120.41978020000001</v>
      </c>
      <c r="Y48" s="340">
        <v>161.1535074</v>
      </c>
      <c r="Z48" s="340">
        <v>142.569841</v>
      </c>
      <c r="AA48" s="341">
        <v>505.54471990000002</v>
      </c>
      <c r="AB48" s="341">
        <v>505.97691620000001</v>
      </c>
      <c r="AC48" s="342">
        <v>454.25769769999999</v>
      </c>
      <c r="AD48" s="342">
        <v>471.90075239999999</v>
      </c>
      <c r="AE48" s="342">
        <v>489.23969069999998</v>
      </c>
      <c r="AF48" s="343">
        <v>501.37304790000002</v>
      </c>
      <c r="AG48" s="343">
        <v>500.6286288</v>
      </c>
      <c r="AH48" s="343">
        <v>500.94075149999998</v>
      </c>
      <c r="AI48" s="344">
        <v>449.85018780000001</v>
      </c>
      <c r="AJ48" s="344">
        <v>454.87439979999999</v>
      </c>
      <c r="AK48" s="344">
        <v>468.53779930000002</v>
      </c>
      <c r="AL48" s="344">
        <v>474.08221229999998</v>
      </c>
      <c r="AM48" s="344">
        <v>484.04621209999999</v>
      </c>
      <c r="AN48" s="344">
        <v>450.23107019999998</v>
      </c>
      <c r="AO48" s="344">
        <v>454.70272110000002</v>
      </c>
      <c r="AP48" s="344">
        <v>472.22719619999998</v>
      </c>
      <c r="AQ48" s="344">
        <v>483.97581120000001</v>
      </c>
      <c r="AR48" s="344">
        <v>452.5415236</v>
      </c>
      <c r="AS48" s="344">
        <v>456.4034929</v>
      </c>
      <c r="AT48" s="344">
        <v>453.18513330000002</v>
      </c>
      <c r="AU48" s="344">
        <v>456.27896170000002</v>
      </c>
      <c r="AV48" s="244"/>
      <c r="AW48" s="243"/>
    </row>
    <row r="49" spans="1:49">
      <c r="A49" s="317" t="s">
        <v>316</v>
      </c>
      <c r="B49" s="317" t="s">
        <v>275</v>
      </c>
      <c r="C49" s="337">
        <v>388.61093840000001</v>
      </c>
      <c r="D49" s="337">
        <v>388.8455783</v>
      </c>
      <c r="E49" s="338">
        <v>437.19254310000002</v>
      </c>
      <c r="F49" s="339">
        <v>344.50202960000001</v>
      </c>
      <c r="G49" s="340">
        <v>163.7396406</v>
      </c>
      <c r="H49" s="340">
        <v>142.16363870000001</v>
      </c>
      <c r="I49" s="340">
        <v>131.81614809999999</v>
      </c>
      <c r="J49" s="340">
        <v>120.40448170000001</v>
      </c>
      <c r="K49" s="340">
        <v>162.5663763</v>
      </c>
      <c r="L49" s="340">
        <v>141.4182524</v>
      </c>
      <c r="M49" s="340">
        <v>156.56471049999999</v>
      </c>
      <c r="N49" s="340">
        <v>140.50251270000001</v>
      </c>
      <c r="O49" s="340">
        <v>129.26913780000001</v>
      </c>
      <c r="P49" s="340">
        <v>119.9607065</v>
      </c>
      <c r="Q49" s="340">
        <v>156.23505280000001</v>
      </c>
      <c r="R49" s="340">
        <v>141.4355304</v>
      </c>
      <c r="S49" s="340">
        <v>136.99505350000001</v>
      </c>
      <c r="T49" s="340">
        <v>119.9938575</v>
      </c>
      <c r="U49" s="340">
        <v>155.2229318</v>
      </c>
      <c r="V49" s="340">
        <v>137.44091900000001</v>
      </c>
      <c r="W49" s="340">
        <v>131.3335252</v>
      </c>
      <c r="X49" s="340">
        <v>119.0857386</v>
      </c>
      <c r="Y49" s="340">
        <v>155.5158911</v>
      </c>
      <c r="Z49" s="340">
        <v>137.45812799999999</v>
      </c>
      <c r="AA49" s="341">
        <v>505.9991521</v>
      </c>
      <c r="AB49" s="341">
        <v>506.40674480000001</v>
      </c>
      <c r="AC49" s="342">
        <v>453.4903544</v>
      </c>
      <c r="AD49" s="342">
        <v>470.61670759999998</v>
      </c>
      <c r="AE49" s="342">
        <v>488.21217819999998</v>
      </c>
      <c r="AF49" s="343">
        <v>501.5081495</v>
      </c>
      <c r="AG49" s="343">
        <v>500.68198269999999</v>
      </c>
      <c r="AH49" s="343">
        <v>501.04985549999998</v>
      </c>
      <c r="AI49" s="344">
        <v>457.51583010000002</v>
      </c>
      <c r="AJ49" s="344">
        <v>461.42028850000003</v>
      </c>
      <c r="AK49" s="344">
        <v>472.0736306</v>
      </c>
      <c r="AL49" s="344">
        <v>476.41198059999999</v>
      </c>
      <c r="AM49" s="344">
        <v>484.59403329999998</v>
      </c>
      <c r="AN49" s="344">
        <v>457.99956859999998</v>
      </c>
      <c r="AO49" s="344">
        <v>461.3966317</v>
      </c>
      <c r="AP49" s="344">
        <v>475.00614869999998</v>
      </c>
      <c r="AQ49" s="344">
        <v>484.5318413</v>
      </c>
      <c r="AR49" s="344">
        <v>460.71068739999998</v>
      </c>
      <c r="AS49" s="344">
        <v>463.53015210000001</v>
      </c>
      <c r="AT49" s="344">
        <v>461.50554319999998</v>
      </c>
      <c r="AU49" s="344">
        <v>463.33260840000003</v>
      </c>
      <c r="AV49" s="244"/>
      <c r="AW49" s="243"/>
    </row>
    <row r="50" spans="1:49">
      <c r="A50" s="317" t="s">
        <v>317</v>
      </c>
      <c r="B50" s="317" t="s">
        <v>275</v>
      </c>
      <c r="C50" s="337">
        <v>381.89043270000002</v>
      </c>
      <c r="D50" s="337">
        <v>382.66139029999999</v>
      </c>
      <c r="E50" s="338">
        <v>440.51337089999998</v>
      </c>
      <c r="F50" s="339">
        <v>370.19505570000001</v>
      </c>
      <c r="G50" s="340">
        <v>168.62830829999999</v>
      </c>
      <c r="H50" s="340">
        <v>147.94884110000001</v>
      </c>
      <c r="I50" s="340">
        <v>136.44825230000001</v>
      </c>
      <c r="J50" s="340">
        <v>122.5450093</v>
      </c>
      <c r="K50" s="340">
        <v>171.14131269999999</v>
      </c>
      <c r="L50" s="340">
        <v>147.2531999</v>
      </c>
      <c r="M50" s="340">
        <v>162.40164100000001</v>
      </c>
      <c r="N50" s="340">
        <v>147.96378709999999</v>
      </c>
      <c r="O50" s="340">
        <v>133.75786690000001</v>
      </c>
      <c r="P50" s="340">
        <v>121.0498607</v>
      </c>
      <c r="Q50" s="340">
        <v>162.28536500000001</v>
      </c>
      <c r="R50" s="340">
        <v>147.7157297</v>
      </c>
      <c r="S50" s="340">
        <v>141.59195209999999</v>
      </c>
      <c r="T50" s="340">
        <v>121.6070402</v>
      </c>
      <c r="U50" s="340">
        <v>161.72154810000001</v>
      </c>
      <c r="V50" s="340">
        <v>143.54362370000001</v>
      </c>
      <c r="W50" s="340">
        <v>135.947169</v>
      </c>
      <c r="X50" s="340">
        <v>120.75445190000001</v>
      </c>
      <c r="Y50" s="340">
        <v>161.61495629999999</v>
      </c>
      <c r="Z50" s="340">
        <v>143.399484</v>
      </c>
      <c r="AA50" s="341">
        <v>505.53628079999999</v>
      </c>
      <c r="AB50" s="341">
        <v>505.94382619999999</v>
      </c>
      <c r="AC50" s="342">
        <v>456.1567311</v>
      </c>
      <c r="AD50" s="342">
        <v>473.13937629999998</v>
      </c>
      <c r="AE50" s="342">
        <v>489.84529179999998</v>
      </c>
      <c r="AF50" s="343">
        <v>501.45222869999998</v>
      </c>
      <c r="AG50" s="343">
        <v>500.66823950000003</v>
      </c>
      <c r="AH50" s="343">
        <v>501.02096669999997</v>
      </c>
      <c r="AI50" s="344">
        <v>448.5535696</v>
      </c>
      <c r="AJ50" s="344">
        <v>453.7525761</v>
      </c>
      <c r="AK50" s="344">
        <v>467.7810834</v>
      </c>
      <c r="AL50" s="344">
        <v>473.63511540000002</v>
      </c>
      <c r="AM50" s="344">
        <v>483.86134509999999</v>
      </c>
      <c r="AN50" s="344">
        <v>448.92090130000003</v>
      </c>
      <c r="AO50" s="344">
        <v>453.43999860000002</v>
      </c>
      <c r="AP50" s="344">
        <v>471.58473400000003</v>
      </c>
      <c r="AQ50" s="344">
        <v>483.81095670000002</v>
      </c>
      <c r="AR50" s="344">
        <v>450.90527750000001</v>
      </c>
      <c r="AS50" s="344">
        <v>455.08628700000003</v>
      </c>
      <c r="AT50" s="344">
        <v>451.58987089999999</v>
      </c>
      <c r="AU50" s="344">
        <v>454.91652670000002</v>
      </c>
      <c r="AV50" s="244"/>
      <c r="AW50" s="243"/>
    </row>
    <row r="51" spans="1:49">
      <c r="A51" s="317" t="s">
        <v>26</v>
      </c>
      <c r="B51" s="317" t="s">
        <v>275</v>
      </c>
      <c r="C51" s="337">
        <v>372.5904256</v>
      </c>
      <c r="D51" s="337">
        <v>371.64941870000001</v>
      </c>
      <c r="E51" s="338">
        <v>431.31823830000002</v>
      </c>
      <c r="F51" s="339">
        <v>356.0844333</v>
      </c>
      <c r="G51" s="340">
        <v>173.68227419999999</v>
      </c>
      <c r="H51" s="340">
        <v>150.85602</v>
      </c>
      <c r="I51" s="340">
        <v>138.11198469999999</v>
      </c>
      <c r="J51" s="340">
        <v>123.8910142</v>
      </c>
      <c r="K51" s="340">
        <v>180.86349989999999</v>
      </c>
      <c r="L51" s="340">
        <v>150.24864640000001</v>
      </c>
      <c r="M51" s="340">
        <v>167.89834260000001</v>
      </c>
      <c r="N51" s="340">
        <v>151.4183257</v>
      </c>
      <c r="O51" s="340">
        <v>135.38447550000001</v>
      </c>
      <c r="P51" s="340">
        <v>123.3623429</v>
      </c>
      <c r="Q51" s="340">
        <v>167.74764010000001</v>
      </c>
      <c r="R51" s="340">
        <v>152.90259359999999</v>
      </c>
      <c r="S51" s="340">
        <v>144.85268809999999</v>
      </c>
      <c r="T51" s="340">
        <v>123.379746</v>
      </c>
      <c r="U51" s="340">
        <v>167.43718680000001</v>
      </c>
      <c r="V51" s="340">
        <v>148.41361280000001</v>
      </c>
      <c r="W51" s="340">
        <v>139.62891619999999</v>
      </c>
      <c r="X51" s="340">
        <v>122.4700993</v>
      </c>
      <c r="Y51" s="340">
        <v>167.08844060000001</v>
      </c>
      <c r="Z51" s="340">
        <v>148.19019259999999</v>
      </c>
      <c r="AA51" s="341">
        <v>505.18573850000001</v>
      </c>
      <c r="AB51" s="341">
        <v>505.62997899999999</v>
      </c>
      <c r="AC51" s="342">
        <v>448.25751020000001</v>
      </c>
      <c r="AD51" s="342">
        <v>467.87489240000002</v>
      </c>
      <c r="AE51" s="342">
        <v>487.26002949999997</v>
      </c>
      <c r="AF51" s="343">
        <v>501.04288439999999</v>
      </c>
      <c r="AG51" s="343">
        <v>500.27127059999998</v>
      </c>
      <c r="AH51" s="343">
        <v>500.6245447</v>
      </c>
      <c r="AI51" s="344">
        <v>443.16971419999999</v>
      </c>
      <c r="AJ51" s="344">
        <v>449.08688979999999</v>
      </c>
      <c r="AK51" s="344">
        <v>464.9077557</v>
      </c>
      <c r="AL51" s="344">
        <v>471.36264410000001</v>
      </c>
      <c r="AM51" s="344">
        <v>483.00667220000003</v>
      </c>
      <c r="AN51" s="344">
        <v>443.45993989999999</v>
      </c>
      <c r="AO51" s="344">
        <v>448.81277130000001</v>
      </c>
      <c r="AP51" s="344">
        <v>469.16810290000001</v>
      </c>
      <c r="AQ51" s="344">
        <v>482.97373320000003</v>
      </c>
      <c r="AR51" s="344">
        <v>445.700874</v>
      </c>
      <c r="AS51" s="344">
        <v>450.26254999999998</v>
      </c>
      <c r="AT51" s="344">
        <v>446.29015559999999</v>
      </c>
      <c r="AU51" s="344">
        <v>450.15057150000001</v>
      </c>
      <c r="AV51" s="244"/>
      <c r="AW51" s="243"/>
    </row>
    <row r="52" spans="1:49">
      <c r="A52" s="317" t="s">
        <v>131</v>
      </c>
      <c r="B52" s="317" t="s">
        <v>275</v>
      </c>
      <c r="C52" s="337">
        <v>388.12820019999998</v>
      </c>
      <c r="D52" s="337">
        <v>388.46488299999999</v>
      </c>
      <c r="E52" s="338">
        <v>431.73904920000001</v>
      </c>
      <c r="F52" s="339">
        <v>333.66475370000001</v>
      </c>
      <c r="G52" s="340">
        <v>161.1119837</v>
      </c>
      <c r="H52" s="340">
        <v>144.46469999999999</v>
      </c>
      <c r="I52" s="340">
        <v>133.52159800000001</v>
      </c>
      <c r="J52" s="340">
        <v>122.1888692</v>
      </c>
      <c r="K52" s="340">
        <v>165.40864880000001</v>
      </c>
      <c r="L52" s="340">
        <v>142.57853589999999</v>
      </c>
      <c r="M52" s="340">
        <v>157.10254979999999</v>
      </c>
      <c r="N52" s="340">
        <v>140.52683569999999</v>
      </c>
      <c r="O52" s="340">
        <v>130.51926689999999</v>
      </c>
      <c r="P52" s="340">
        <v>120.9853315</v>
      </c>
      <c r="Q52" s="340">
        <v>157.48520600000001</v>
      </c>
      <c r="R52" s="340">
        <v>143.96887129999999</v>
      </c>
      <c r="S52" s="340">
        <v>138.1257967</v>
      </c>
      <c r="T52" s="340">
        <v>121.0762833</v>
      </c>
      <c r="U52" s="340">
        <v>156.6586867</v>
      </c>
      <c r="V52" s="340">
        <v>138.59226150000001</v>
      </c>
      <c r="W52" s="340">
        <v>132.48760340000001</v>
      </c>
      <c r="X52" s="340">
        <v>120.09924030000001</v>
      </c>
      <c r="Y52" s="340">
        <v>156.41665280000001</v>
      </c>
      <c r="Z52" s="340">
        <v>138.34443010000001</v>
      </c>
      <c r="AA52" s="341">
        <v>505.87929250000002</v>
      </c>
      <c r="AB52" s="341">
        <v>506.30937399999999</v>
      </c>
      <c r="AC52" s="342">
        <v>449.54771</v>
      </c>
      <c r="AD52" s="342">
        <v>467.03206010000002</v>
      </c>
      <c r="AE52" s="342">
        <v>485.3946851</v>
      </c>
      <c r="AF52" s="343">
        <v>501.45253350000002</v>
      </c>
      <c r="AG52" s="343">
        <v>500.66218609999999</v>
      </c>
      <c r="AH52" s="343">
        <v>500.98676339999997</v>
      </c>
      <c r="AI52" s="344">
        <v>456.26885809999999</v>
      </c>
      <c r="AJ52" s="344">
        <v>459.95459349999999</v>
      </c>
      <c r="AK52" s="344">
        <v>470.71601920000001</v>
      </c>
      <c r="AL52" s="344">
        <v>475.19181850000001</v>
      </c>
      <c r="AM52" s="344">
        <v>483.76305810000002</v>
      </c>
      <c r="AN52" s="344">
        <v>456.78733390000002</v>
      </c>
      <c r="AO52" s="344">
        <v>459.95135169999998</v>
      </c>
      <c r="AP52" s="344">
        <v>473.6919575</v>
      </c>
      <c r="AQ52" s="344">
        <v>483.67984109999998</v>
      </c>
      <c r="AR52" s="344">
        <v>459.3594362</v>
      </c>
      <c r="AS52" s="344">
        <v>462.00214729999999</v>
      </c>
      <c r="AT52" s="344">
        <v>460.23771470000003</v>
      </c>
      <c r="AU52" s="344">
        <v>461.85586260000002</v>
      </c>
      <c r="AV52" s="244"/>
      <c r="AW52" s="243"/>
    </row>
    <row r="53" spans="1:49">
      <c r="A53" s="317" t="s">
        <v>237</v>
      </c>
      <c r="B53" s="317" t="s">
        <v>325</v>
      </c>
      <c r="C53" s="337">
        <v>382.20595370000001</v>
      </c>
      <c r="D53" s="337">
        <v>383.30333769999999</v>
      </c>
      <c r="E53" s="338">
        <v>439.68542689999998</v>
      </c>
      <c r="F53" s="339">
        <v>362.5438418</v>
      </c>
      <c r="G53" s="340">
        <v>167.1836485</v>
      </c>
      <c r="H53" s="340">
        <v>148.31207219999999</v>
      </c>
      <c r="I53" s="340">
        <v>133.60933439999999</v>
      </c>
      <c r="J53" s="340">
        <v>122.40343110000001</v>
      </c>
      <c r="K53" s="340">
        <v>174.71618570000001</v>
      </c>
      <c r="L53" s="340">
        <v>147.06298770000001</v>
      </c>
      <c r="M53" s="340">
        <v>163.78387079999999</v>
      </c>
      <c r="N53" s="340">
        <v>147.1946279</v>
      </c>
      <c r="O53" s="340">
        <v>135.7062976</v>
      </c>
      <c r="P53" s="340">
        <v>121.66467299999999</v>
      </c>
      <c r="Q53" s="340">
        <v>163.66258759999999</v>
      </c>
      <c r="R53" s="340">
        <v>149.11677639999999</v>
      </c>
      <c r="S53" s="340">
        <v>142.00935380000001</v>
      </c>
      <c r="T53" s="340">
        <v>121.7436527</v>
      </c>
      <c r="U53" s="340">
        <v>163.2439636</v>
      </c>
      <c r="V53" s="340">
        <v>144.08709500000001</v>
      </c>
      <c r="W53" s="340">
        <v>136.27556430000001</v>
      </c>
      <c r="X53" s="340">
        <v>120.86183149999999</v>
      </c>
      <c r="Y53" s="340">
        <v>162.93516840000001</v>
      </c>
      <c r="Z53" s="340">
        <v>143.9962491</v>
      </c>
      <c r="AA53" s="341">
        <v>505.26393209999998</v>
      </c>
      <c r="AB53" s="341">
        <v>505.68724900000001</v>
      </c>
      <c r="AC53" s="342">
        <v>453.75767330000002</v>
      </c>
      <c r="AD53" s="342">
        <v>471.49161529999998</v>
      </c>
      <c r="AE53" s="342">
        <v>489.1591742</v>
      </c>
      <c r="AF53" s="343">
        <v>501.10372669999998</v>
      </c>
      <c r="AG53" s="343">
        <v>500.31579570000002</v>
      </c>
      <c r="AH53" s="343">
        <v>500.67738889999998</v>
      </c>
      <c r="AI53" s="344">
        <v>448.20408079999999</v>
      </c>
      <c r="AJ53" s="344">
        <v>453.41044820000002</v>
      </c>
      <c r="AK53" s="344">
        <v>467.78457759999998</v>
      </c>
      <c r="AL53" s="344">
        <v>473.59931060000002</v>
      </c>
      <c r="AM53" s="344">
        <v>483.8828858</v>
      </c>
      <c r="AN53" s="344">
        <v>448.5728977</v>
      </c>
      <c r="AO53" s="344">
        <v>453.21613860000002</v>
      </c>
      <c r="AP53" s="344">
        <v>471.60719469999998</v>
      </c>
      <c r="AQ53" s="344">
        <v>483.80907200000001</v>
      </c>
      <c r="AR53" s="344">
        <v>450.77472119999999</v>
      </c>
      <c r="AS53" s="344">
        <v>454.94757279999999</v>
      </c>
      <c r="AT53" s="344">
        <v>451.57107550000001</v>
      </c>
      <c r="AU53" s="344">
        <v>454.69838379999999</v>
      </c>
      <c r="AV53" s="244"/>
      <c r="AW53" s="243"/>
    </row>
    <row r="54" spans="1:49">
      <c r="A54" s="317" t="s">
        <v>371</v>
      </c>
      <c r="B54" s="317" t="s">
        <v>277</v>
      </c>
      <c r="C54" s="337">
        <v>400.30193420000001</v>
      </c>
      <c r="D54" s="337">
        <v>401.14302240000001</v>
      </c>
      <c r="E54" s="338">
        <v>433.77002379999999</v>
      </c>
      <c r="F54" s="339">
        <v>334.6931773</v>
      </c>
      <c r="G54" s="340">
        <v>168.52868430000001</v>
      </c>
      <c r="H54" s="340">
        <v>148.75283630000001</v>
      </c>
      <c r="I54" s="340">
        <v>136.51837699999999</v>
      </c>
      <c r="J54" s="340">
        <v>123.8622115</v>
      </c>
      <c r="K54" s="340">
        <v>175.3569536</v>
      </c>
      <c r="L54" s="340">
        <v>147.23860110000001</v>
      </c>
      <c r="M54" s="340">
        <v>163.87950090000001</v>
      </c>
      <c r="N54" s="340">
        <v>149.61168889999999</v>
      </c>
      <c r="O54" s="340">
        <v>135.57473769999999</v>
      </c>
      <c r="P54" s="340">
        <v>122.3818157</v>
      </c>
      <c r="Q54" s="340">
        <v>163.61366899999999</v>
      </c>
      <c r="R54" s="340">
        <v>149.2474</v>
      </c>
      <c r="S54" s="340">
        <v>142.64318499999999</v>
      </c>
      <c r="T54" s="340">
        <v>122.71972270000001</v>
      </c>
      <c r="U54" s="340">
        <v>163.04310960000001</v>
      </c>
      <c r="V54" s="340">
        <v>144.910899</v>
      </c>
      <c r="W54" s="340">
        <v>137.04260020000001</v>
      </c>
      <c r="X54" s="340">
        <v>121.91496069999999</v>
      </c>
      <c r="Y54" s="340">
        <v>162.7958241</v>
      </c>
      <c r="Z54" s="340">
        <v>144.76434739999999</v>
      </c>
      <c r="AA54" s="341">
        <v>505.21556750000002</v>
      </c>
      <c r="AB54" s="341">
        <v>505.69018190000003</v>
      </c>
      <c r="AC54" s="342">
        <v>452.50795690000001</v>
      </c>
      <c r="AD54" s="342">
        <v>469.49352690000001</v>
      </c>
      <c r="AE54" s="342">
        <v>486.61886490000001</v>
      </c>
      <c r="AF54" s="343">
        <v>500.69982779999998</v>
      </c>
      <c r="AG54" s="343">
        <v>499.85235219999998</v>
      </c>
      <c r="AH54" s="343">
        <v>500.23309089999998</v>
      </c>
      <c r="AI54" s="344">
        <v>450.99823520000001</v>
      </c>
      <c r="AJ54" s="344">
        <v>455.10022350000003</v>
      </c>
      <c r="AK54" s="344">
        <v>466.9494588</v>
      </c>
      <c r="AL54" s="344">
        <v>472.12543679999999</v>
      </c>
      <c r="AM54" s="344">
        <v>482.73249850000002</v>
      </c>
      <c r="AN54" s="344">
        <v>451.67065919999999</v>
      </c>
      <c r="AO54" s="344">
        <v>455.10898329999998</v>
      </c>
      <c r="AP54" s="344">
        <v>470.3909663</v>
      </c>
      <c r="AQ54" s="344">
        <v>482.61961430000002</v>
      </c>
      <c r="AR54" s="344">
        <v>454.13968679999999</v>
      </c>
      <c r="AS54" s="344">
        <v>456.75278300000002</v>
      </c>
      <c r="AT54" s="344">
        <v>454.54399430000001</v>
      </c>
      <c r="AU54" s="344">
        <v>456.68642349999999</v>
      </c>
      <c r="AV54" s="244"/>
      <c r="AW54" s="243"/>
    </row>
    <row r="55" spans="1:49">
      <c r="A55" s="317" t="s">
        <v>7</v>
      </c>
      <c r="B55" s="317" t="s">
        <v>275</v>
      </c>
      <c r="C55" s="337">
        <v>380.79020200000002</v>
      </c>
      <c r="D55" s="337">
        <v>381.5918504</v>
      </c>
      <c r="E55" s="338">
        <v>432.65695529999999</v>
      </c>
      <c r="F55" s="339">
        <v>344.6793381</v>
      </c>
      <c r="G55" s="340">
        <v>165.4477052</v>
      </c>
      <c r="H55" s="340">
        <v>146.99118010000001</v>
      </c>
      <c r="I55" s="340">
        <v>133.65630479999999</v>
      </c>
      <c r="J55" s="340">
        <v>122.7519808</v>
      </c>
      <c r="K55" s="340">
        <v>167.72149809999999</v>
      </c>
      <c r="L55" s="340">
        <v>148.0105676</v>
      </c>
      <c r="M55" s="340">
        <v>163.28748289999999</v>
      </c>
      <c r="N55" s="340">
        <v>145.9556876</v>
      </c>
      <c r="O55" s="340">
        <v>134.4798783</v>
      </c>
      <c r="P55" s="340">
        <v>121.9858012</v>
      </c>
      <c r="Q55" s="340">
        <v>163.47874440000001</v>
      </c>
      <c r="R55" s="340">
        <v>148.68007309999999</v>
      </c>
      <c r="S55" s="340">
        <v>141.80959390000001</v>
      </c>
      <c r="T55" s="340">
        <v>121.908629</v>
      </c>
      <c r="U55" s="340">
        <v>162.87078840000001</v>
      </c>
      <c r="V55" s="340">
        <v>144.1017185</v>
      </c>
      <c r="W55" s="340">
        <v>136.2268502</v>
      </c>
      <c r="X55" s="340">
        <v>120.9987118</v>
      </c>
      <c r="Y55" s="340">
        <v>162.7836452</v>
      </c>
      <c r="Z55" s="340">
        <v>144.0377068</v>
      </c>
      <c r="AA55" s="341">
        <v>504.88462579999998</v>
      </c>
      <c r="AB55" s="341">
        <v>505.41098849999997</v>
      </c>
      <c r="AC55" s="342">
        <v>448.78671129999998</v>
      </c>
      <c r="AD55" s="342">
        <v>467.7740637</v>
      </c>
      <c r="AE55" s="342">
        <v>486.67001779999998</v>
      </c>
      <c r="AF55" s="343">
        <v>500.67513550000001</v>
      </c>
      <c r="AG55" s="343">
        <v>499.85283950000002</v>
      </c>
      <c r="AH55" s="343">
        <v>500.22204490000001</v>
      </c>
      <c r="AI55" s="344">
        <v>452.38453299999998</v>
      </c>
      <c r="AJ55" s="344">
        <v>456.87573159999999</v>
      </c>
      <c r="AK55" s="344">
        <v>469.12793740000001</v>
      </c>
      <c r="AL55" s="344">
        <v>474.48043519999999</v>
      </c>
      <c r="AM55" s="344">
        <v>483.84213820000002</v>
      </c>
      <c r="AN55" s="344">
        <v>452.75619549999999</v>
      </c>
      <c r="AO55" s="344">
        <v>456.74238339999999</v>
      </c>
      <c r="AP55" s="344">
        <v>472.64238130000001</v>
      </c>
      <c r="AQ55" s="344">
        <v>483.7668797</v>
      </c>
      <c r="AR55" s="344">
        <v>455.15647310000003</v>
      </c>
      <c r="AS55" s="344">
        <v>458.74144810000001</v>
      </c>
      <c r="AT55" s="344">
        <v>456.56836429999998</v>
      </c>
      <c r="AU55" s="344">
        <v>458.50395780000002</v>
      </c>
      <c r="AV55" s="244"/>
      <c r="AW55" s="243"/>
    </row>
    <row r="56" spans="1:49">
      <c r="A56" s="317" t="s">
        <v>312</v>
      </c>
      <c r="B56" s="317" t="s">
        <v>278</v>
      </c>
      <c r="C56" s="337">
        <v>381.47685910000001</v>
      </c>
      <c r="D56" s="337">
        <v>396.50446190000002</v>
      </c>
      <c r="E56" s="338">
        <v>433.80662530000001</v>
      </c>
      <c r="F56" s="339">
        <v>335.62656870000001</v>
      </c>
      <c r="G56" s="340">
        <v>221.19997169999999</v>
      </c>
      <c r="H56" s="340">
        <v>205.566395</v>
      </c>
      <c r="I56" s="340">
        <v>171.8557587</v>
      </c>
      <c r="J56" s="340">
        <v>150.50599059999999</v>
      </c>
      <c r="K56" s="340">
        <v>206.94130200000001</v>
      </c>
      <c r="L56" s="340">
        <v>192.4379989</v>
      </c>
      <c r="M56" s="340">
        <v>185.1626296</v>
      </c>
      <c r="N56" s="340">
        <v>175.2747741</v>
      </c>
      <c r="O56" s="340">
        <v>154.57798109999999</v>
      </c>
      <c r="P56" s="340">
        <v>131.45068090000001</v>
      </c>
      <c r="Q56" s="340">
        <v>173.5217773</v>
      </c>
      <c r="R56" s="340">
        <v>165.59836419999999</v>
      </c>
      <c r="S56" s="340">
        <v>156.2993678</v>
      </c>
      <c r="T56" s="340">
        <v>126.4313679</v>
      </c>
      <c r="U56" s="340">
        <v>162.40698330000001</v>
      </c>
      <c r="V56" s="340">
        <v>144.48604560000001</v>
      </c>
      <c r="W56" s="340">
        <v>137.04535050000001</v>
      </c>
      <c r="X56" s="340">
        <v>121.24202099999999</v>
      </c>
      <c r="Y56" s="340">
        <v>154.1899511</v>
      </c>
      <c r="Z56" s="340">
        <v>135.254572</v>
      </c>
      <c r="AA56" s="341">
        <v>504.81931040000001</v>
      </c>
      <c r="AB56" s="341">
        <v>506.17336260000002</v>
      </c>
      <c r="AC56" s="342">
        <v>449.72682049999997</v>
      </c>
      <c r="AD56" s="342">
        <v>468.49430890000002</v>
      </c>
      <c r="AE56" s="342">
        <v>486.91108329999997</v>
      </c>
      <c r="AF56" s="343">
        <v>496.39267719999998</v>
      </c>
      <c r="AG56" s="343">
        <v>499.09588810000002</v>
      </c>
      <c r="AH56" s="343">
        <v>501.28583079999999</v>
      </c>
      <c r="AI56" s="344">
        <v>424.28803579999999</v>
      </c>
      <c r="AJ56" s="344">
        <v>429.08489909999997</v>
      </c>
      <c r="AK56" s="344">
        <v>452.73161720000002</v>
      </c>
      <c r="AL56" s="344">
        <v>461.18147110000001</v>
      </c>
      <c r="AM56" s="344">
        <v>478.72056859999998</v>
      </c>
      <c r="AN56" s="344">
        <v>437.40169689999999</v>
      </c>
      <c r="AO56" s="344">
        <v>440.4031511</v>
      </c>
      <c r="AP56" s="344">
        <v>464.60507439999998</v>
      </c>
      <c r="AQ56" s="344">
        <v>481.27172630000001</v>
      </c>
      <c r="AR56" s="344">
        <v>449.9173998</v>
      </c>
      <c r="AS56" s="344">
        <v>453.87171710000001</v>
      </c>
      <c r="AT56" s="344">
        <v>460.1619748</v>
      </c>
      <c r="AU56" s="344">
        <v>462.54464080000002</v>
      </c>
      <c r="AV56" s="243"/>
      <c r="AW56" s="244"/>
    </row>
    <row r="57" spans="1:49">
      <c r="A57" s="317" t="s">
        <v>266</v>
      </c>
      <c r="B57" s="317" t="s">
        <v>279</v>
      </c>
      <c r="C57" s="337">
        <v>378.27500680000003</v>
      </c>
      <c r="D57" s="337">
        <v>391.18281660000002</v>
      </c>
      <c r="E57" s="338">
        <v>437.16290809999998</v>
      </c>
      <c r="F57" s="339">
        <v>339.0460109</v>
      </c>
      <c r="G57" s="340">
        <v>216.5809763</v>
      </c>
      <c r="H57" s="340">
        <v>203.7408739</v>
      </c>
      <c r="I57" s="340">
        <v>173.76459460000001</v>
      </c>
      <c r="J57" s="340">
        <v>154.11594819999999</v>
      </c>
      <c r="K57" s="340">
        <v>201.90365360000001</v>
      </c>
      <c r="L57" s="340">
        <v>191.7977301</v>
      </c>
      <c r="M57" s="340">
        <v>179.4438409</v>
      </c>
      <c r="N57" s="340">
        <v>173.3295742</v>
      </c>
      <c r="O57" s="340">
        <v>154.42641280000001</v>
      </c>
      <c r="P57" s="340">
        <v>131.91946229999999</v>
      </c>
      <c r="Q57" s="340">
        <v>170.42485400000001</v>
      </c>
      <c r="R57" s="340">
        <v>163.88232070000001</v>
      </c>
      <c r="S57" s="340">
        <v>155.3302563</v>
      </c>
      <c r="T57" s="340">
        <v>127.58579090000001</v>
      </c>
      <c r="U57" s="340">
        <v>159.38506810000001</v>
      </c>
      <c r="V57" s="340">
        <v>142.9849365</v>
      </c>
      <c r="W57" s="340">
        <v>136.3426695</v>
      </c>
      <c r="X57" s="340">
        <v>121.1750504</v>
      </c>
      <c r="Y57" s="340">
        <v>153.76710929999999</v>
      </c>
      <c r="Z57" s="340">
        <v>137.33095280000001</v>
      </c>
      <c r="AA57" s="341">
        <v>504.82933059999999</v>
      </c>
      <c r="AB57" s="341">
        <v>506.17766899999998</v>
      </c>
      <c r="AC57" s="342">
        <v>454.78217649999999</v>
      </c>
      <c r="AD57" s="342">
        <v>470.38136100000003</v>
      </c>
      <c r="AE57" s="342">
        <v>487.57733739999998</v>
      </c>
      <c r="AF57" s="343">
        <v>496.51895730000001</v>
      </c>
      <c r="AG57" s="343">
        <v>499.14166260000002</v>
      </c>
      <c r="AH57" s="343">
        <v>501.26939270000003</v>
      </c>
      <c r="AI57" s="344">
        <v>431.90291100000002</v>
      </c>
      <c r="AJ57" s="344">
        <v>436.72690340000003</v>
      </c>
      <c r="AK57" s="344">
        <v>455.97171509999998</v>
      </c>
      <c r="AL57" s="344">
        <v>463.10439259999998</v>
      </c>
      <c r="AM57" s="344">
        <v>478.74480030000001</v>
      </c>
      <c r="AN57" s="344">
        <v>440.79091679999999</v>
      </c>
      <c r="AO57" s="344">
        <v>443.59046269999999</v>
      </c>
      <c r="AP57" s="344">
        <v>464.29737729999999</v>
      </c>
      <c r="AQ57" s="344">
        <v>480.63237020000003</v>
      </c>
      <c r="AR57" s="344">
        <v>453.19181359999999</v>
      </c>
      <c r="AS57" s="344">
        <v>456.72267870000002</v>
      </c>
      <c r="AT57" s="344">
        <v>459.41179820000002</v>
      </c>
      <c r="AU57" s="344">
        <v>461.63466549999998</v>
      </c>
      <c r="AV57" s="243"/>
      <c r="AW57" s="244"/>
    </row>
    <row r="58" spans="1:49">
      <c r="A58" s="317" t="s">
        <v>392</v>
      </c>
      <c r="B58" s="317" t="s">
        <v>280</v>
      </c>
      <c r="C58" s="337">
        <v>377.4736067</v>
      </c>
      <c r="D58" s="337">
        <v>385.5507614</v>
      </c>
      <c r="E58" s="338">
        <v>445.73924349999999</v>
      </c>
      <c r="F58" s="339">
        <v>345.54172160000002</v>
      </c>
      <c r="G58" s="340">
        <v>191.81905069999999</v>
      </c>
      <c r="H58" s="340">
        <v>173.67950289999999</v>
      </c>
      <c r="I58" s="340">
        <v>150.1826743</v>
      </c>
      <c r="J58" s="340">
        <v>134.63567280000001</v>
      </c>
      <c r="K58" s="340">
        <v>186.7492603</v>
      </c>
      <c r="L58" s="340">
        <v>171.05539150000001</v>
      </c>
      <c r="M58" s="340">
        <v>165.12447499999999</v>
      </c>
      <c r="N58" s="340">
        <v>153.95185849999999</v>
      </c>
      <c r="O58" s="340">
        <v>140.07086659999999</v>
      </c>
      <c r="P58" s="340">
        <v>122.9024988</v>
      </c>
      <c r="Q58" s="340">
        <v>162.5752406</v>
      </c>
      <c r="R58" s="340">
        <v>153.62463450000001</v>
      </c>
      <c r="S58" s="340">
        <v>146.54828040000001</v>
      </c>
      <c r="T58" s="340">
        <v>121.6614799</v>
      </c>
      <c r="U58" s="340">
        <v>150.8361113</v>
      </c>
      <c r="V58" s="340">
        <v>131.98337910000001</v>
      </c>
      <c r="W58" s="340">
        <v>127.004964</v>
      </c>
      <c r="X58" s="340">
        <v>117.13348000000001</v>
      </c>
      <c r="Y58" s="340">
        <v>147.81656950000001</v>
      </c>
      <c r="Z58" s="340">
        <v>129.10099829999999</v>
      </c>
      <c r="AA58" s="341">
        <v>506.1523262</v>
      </c>
      <c r="AB58" s="341">
        <v>506.86215179999999</v>
      </c>
      <c r="AC58" s="342">
        <v>459.66012069999999</v>
      </c>
      <c r="AD58" s="342">
        <v>474.9909601</v>
      </c>
      <c r="AE58" s="342">
        <v>490.66328179999999</v>
      </c>
      <c r="AF58" s="343">
        <v>499.29381439999997</v>
      </c>
      <c r="AG58" s="343">
        <v>500.77479390000002</v>
      </c>
      <c r="AH58" s="343">
        <v>501.69299949999998</v>
      </c>
      <c r="AI58" s="344">
        <v>449.5478225</v>
      </c>
      <c r="AJ58" s="344">
        <v>452.85828729999997</v>
      </c>
      <c r="AK58" s="344">
        <v>467.44891710000002</v>
      </c>
      <c r="AL58" s="344">
        <v>472.67680469999999</v>
      </c>
      <c r="AM58" s="344">
        <v>483.04112040000001</v>
      </c>
      <c r="AN58" s="344">
        <v>451.9691181</v>
      </c>
      <c r="AO58" s="344">
        <v>454.34210890000003</v>
      </c>
      <c r="AP58" s="344">
        <v>471.84033040000003</v>
      </c>
      <c r="AQ58" s="344">
        <v>483.49674329999999</v>
      </c>
      <c r="AR58" s="344">
        <v>464.98353259999999</v>
      </c>
      <c r="AS58" s="344">
        <v>467.24530279999999</v>
      </c>
      <c r="AT58" s="344">
        <v>467.7852522</v>
      </c>
      <c r="AU58" s="344">
        <v>469.13963799999999</v>
      </c>
      <c r="AV58" s="243"/>
      <c r="AW58" s="244"/>
    </row>
    <row r="59" spans="1:49">
      <c r="A59" s="317" t="s">
        <v>309</v>
      </c>
      <c r="B59" s="317" t="s">
        <v>281</v>
      </c>
      <c r="C59" s="337">
        <v>363.53298160000003</v>
      </c>
      <c r="D59" s="337">
        <v>378.07821430000001</v>
      </c>
      <c r="E59" s="338">
        <v>422.28549600000002</v>
      </c>
      <c r="F59" s="339">
        <v>298.79828370000001</v>
      </c>
      <c r="G59" s="340">
        <v>288.17309619999997</v>
      </c>
      <c r="H59" s="340">
        <v>272.65727020000003</v>
      </c>
      <c r="I59" s="340">
        <v>211.40756730000001</v>
      </c>
      <c r="J59" s="340">
        <v>174.20506399999999</v>
      </c>
      <c r="K59" s="340">
        <v>256.3338498</v>
      </c>
      <c r="L59" s="340">
        <v>238.8033878</v>
      </c>
      <c r="M59" s="340">
        <v>210.46944859999999</v>
      </c>
      <c r="N59" s="340">
        <v>200.02163210000001</v>
      </c>
      <c r="O59" s="340">
        <v>169.73308370000001</v>
      </c>
      <c r="P59" s="340">
        <v>139.13315119999999</v>
      </c>
      <c r="Q59" s="340">
        <v>188.10811630000001</v>
      </c>
      <c r="R59" s="340">
        <v>176.7565348</v>
      </c>
      <c r="S59" s="340">
        <v>165.14488109999999</v>
      </c>
      <c r="T59" s="340">
        <v>129.35003159999999</v>
      </c>
      <c r="U59" s="340">
        <v>170.47166569999999</v>
      </c>
      <c r="V59" s="340">
        <v>150.99069280000001</v>
      </c>
      <c r="W59" s="340">
        <v>141.47028890000001</v>
      </c>
      <c r="X59" s="340">
        <v>123.4292183</v>
      </c>
      <c r="Y59" s="340">
        <v>161.2123819</v>
      </c>
      <c r="Z59" s="340">
        <v>141.86253769999999</v>
      </c>
      <c r="AA59" s="341">
        <v>504.21685819999999</v>
      </c>
      <c r="AB59" s="341">
        <v>505.78758740000001</v>
      </c>
      <c r="AC59" s="342">
        <v>438.21075880000001</v>
      </c>
      <c r="AD59" s="342">
        <v>461.63562250000001</v>
      </c>
      <c r="AE59" s="342">
        <v>482.96809230000002</v>
      </c>
      <c r="AF59" s="343">
        <v>494.78884829999998</v>
      </c>
      <c r="AG59" s="343">
        <v>498.01770420000003</v>
      </c>
      <c r="AH59" s="343">
        <v>500.78882520000002</v>
      </c>
      <c r="AI59" s="344">
        <v>403.45155840000001</v>
      </c>
      <c r="AJ59" s="344">
        <v>409.03954979999997</v>
      </c>
      <c r="AK59" s="344">
        <v>441.3337429</v>
      </c>
      <c r="AL59" s="344">
        <v>452.625114</v>
      </c>
      <c r="AM59" s="344">
        <v>475.73206110000001</v>
      </c>
      <c r="AN59" s="344">
        <v>429.35765789999999</v>
      </c>
      <c r="AO59" s="344">
        <v>432.75129240000001</v>
      </c>
      <c r="AP59" s="344">
        <v>461.44796170000001</v>
      </c>
      <c r="AQ59" s="344">
        <v>478.89170730000001</v>
      </c>
      <c r="AR59" s="344">
        <v>442.01008100000001</v>
      </c>
      <c r="AS59" s="344">
        <v>446.9771829</v>
      </c>
      <c r="AT59" s="344">
        <v>453.22695640000001</v>
      </c>
      <c r="AU59" s="344">
        <v>456.30175079999998</v>
      </c>
      <c r="AV59" s="243"/>
      <c r="AW59" s="244"/>
    </row>
    <row r="60" spans="1:49">
      <c r="A60" s="317" t="s">
        <v>258</v>
      </c>
      <c r="B60" s="317" t="s">
        <v>282</v>
      </c>
      <c r="C60" s="337">
        <v>363.83546360000003</v>
      </c>
      <c r="D60" s="337">
        <v>383.5979992</v>
      </c>
      <c r="E60" s="338">
        <v>413.35265859999998</v>
      </c>
      <c r="F60" s="339">
        <v>271.23408949999998</v>
      </c>
      <c r="G60" s="340">
        <v>307.70216140000002</v>
      </c>
      <c r="H60" s="340">
        <v>289.30016840000002</v>
      </c>
      <c r="I60" s="340">
        <v>224.5604673</v>
      </c>
      <c r="J60" s="340">
        <v>182.54785330000001</v>
      </c>
      <c r="K60" s="340">
        <v>270.4106433</v>
      </c>
      <c r="L60" s="340">
        <v>254.1646173</v>
      </c>
      <c r="M60" s="340">
        <v>217.34883909999999</v>
      </c>
      <c r="N60" s="340">
        <v>206.90129859999999</v>
      </c>
      <c r="O60" s="340">
        <v>173.7799378</v>
      </c>
      <c r="P60" s="340">
        <v>141.44900190000001</v>
      </c>
      <c r="Q60" s="340">
        <v>195.986152</v>
      </c>
      <c r="R60" s="340">
        <v>187.81446840000001</v>
      </c>
      <c r="S60" s="340">
        <v>173.2238514</v>
      </c>
      <c r="T60" s="340">
        <v>133.71722209999999</v>
      </c>
      <c r="U60" s="340">
        <v>172.33585049999999</v>
      </c>
      <c r="V60" s="340">
        <v>152.5579596</v>
      </c>
      <c r="W60" s="340">
        <v>142.91958299999999</v>
      </c>
      <c r="X60" s="340">
        <v>123.9472588</v>
      </c>
      <c r="Y60" s="340">
        <v>161.45918470000001</v>
      </c>
      <c r="Z60" s="340">
        <v>142.1959899</v>
      </c>
      <c r="AA60" s="341">
        <v>504.42585709999997</v>
      </c>
      <c r="AB60" s="341">
        <v>505.99673030000002</v>
      </c>
      <c r="AC60" s="342">
        <v>429.80399649999998</v>
      </c>
      <c r="AD60" s="342">
        <v>454.99235140000002</v>
      </c>
      <c r="AE60" s="342">
        <v>479.90046030000002</v>
      </c>
      <c r="AF60" s="343">
        <v>494.77398460000001</v>
      </c>
      <c r="AG60" s="343">
        <v>498.39640109999999</v>
      </c>
      <c r="AH60" s="343">
        <v>501.06438910000003</v>
      </c>
      <c r="AI60" s="344">
        <v>396.45388229999998</v>
      </c>
      <c r="AJ60" s="344">
        <v>403.3171145</v>
      </c>
      <c r="AK60" s="344">
        <v>438.06875710000003</v>
      </c>
      <c r="AL60" s="344">
        <v>450.16359360000001</v>
      </c>
      <c r="AM60" s="344">
        <v>474.51067699999999</v>
      </c>
      <c r="AN60" s="344">
        <v>419.30005699999998</v>
      </c>
      <c r="AO60" s="344">
        <v>423.34049490000001</v>
      </c>
      <c r="AP60" s="344">
        <v>455.93441840000003</v>
      </c>
      <c r="AQ60" s="344">
        <v>478.19284199999998</v>
      </c>
      <c r="AR60" s="344">
        <v>441.87417649999998</v>
      </c>
      <c r="AS60" s="344">
        <v>446.85523069999999</v>
      </c>
      <c r="AT60" s="344">
        <v>453.75509579999999</v>
      </c>
      <c r="AU60" s="344">
        <v>456.69399390000001</v>
      </c>
      <c r="AV60" s="243"/>
      <c r="AW60" s="244"/>
    </row>
    <row r="61" spans="1:49">
      <c r="A61" s="317" t="s">
        <v>378</v>
      </c>
      <c r="B61" s="317" t="s">
        <v>278</v>
      </c>
      <c r="C61" s="337">
        <v>363.34525960000002</v>
      </c>
      <c r="D61" s="337">
        <v>380.37237520000002</v>
      </c>
      <c r="E61" s="338">
        <v>418.06987859999998</v>
      </c>
      <c r="F61" s="339">
        <v>282.60775000000001</v>
      </c>
      <c r="G61" s="340">
        <v>310.25543879999998</v>
      </c>
      <c r="H61" s="340">
        <v>289.03405620000001</v>
      </c>
      <c r="I61" s="340">
        <v>222.08208300000001</v>
      </c>
      <c r="J61" s="340">
        <v>179.01325069999999</v>
      </c>
      <c r="K61" s="340">
        <v>265.36029079999997</v>
      </c>
      <c r="L61" s="340">
        <v>248.46501509999999</v>
      </c>
      <c r="M61" s="340">
        <v>214.42758119999999</v>
      </c>
      <c r="N61" s="340">
        <v>203.99627580000001</v>
      </c>
      <c r="O61" s="340">
        <v>171.21908629999999</v>
      </c>
      <c r="P61" s="340">
        <v>139.7179773</v>
      </c>
      <c r="Q61" s="340">
        <v>196.6139368</v>
      </c>
      <c r="R61" s="340">
        <v>188.72763040000001</v>
      </c>
      <c r="S61" s="340">
        <v>173.17316360000001</v>
      </c>
      <c r="T61" s="340">
        <v>133.604714</v>
      </c>
      <c r="U61" s="340">
        <v>171.9288889</v>
      </c>
      <c r="V61" s="340">
        <v>152.06388129999999</v>
      </c>
      <c r="W61" s="340">
        <v>142.5221023</v>
      </c>
      <c r="X61" s="340">
        <v>123.63096160000001</v>
      </c>
      <c r="Y61" s="340">
        <v>162.38711230000001</v>
      </c>
      <c r="Z61" s="340">
        <v>142.87619319999999</v>
      </c>
      <c r="AA61" s="341">
        <v>504.83333850000002</v>
      </c>
      <c r="AB61" s="341">
        <v>506.18886099999997</v>
      </c>
      <c r="AC61" s="342">
        <v>431.48113519999998</v>
      </c>
      <c r="AD61" s="342">
        <v>456.44825459999998</v>
      </c>
      <c r="AE61" s="342">
        <v>480.90485769999998</v>
      </c>
      <c r="AF61" s="343">
        <v>495.53807330000001</v>
      </c>
      <c r="AG61" s="343">
        <v>498.73080110000001</v>
      </c>
      <c r="AH61" s="343">
        <v>501.25378460000002</v>
      </c>
      <c r="AI61" s="344">
        <v>395.06810100000001</v>
      </c>
      <c r="AJ61" s="344">
        <v>402.22731950000002</v>
      </c>
      <c r="AK61" s="344">
        <v>437.60345669999998</v>
      </c>
      <c r="AL61" s="344">
        <v>449.99756989999997</v>
      </c>
      <c r="AM61" s="344">
        <v>474.63288729999999</v>
      </c>
      <c r="AN61" s="344">
        <v>415.0542542</v>
      </c>
      <c r="AO61" s="344">
        <v>419.25499250000001</v>
      </c>
      <c r="AP61" s="344">
        <v>454.19776430000002</v>
      </c>
      <c r="AQ61" s="344">
        <v>477.79305099999999</v>
      </c>
      <c r="AR61" s="344">
        <v>441.3745773</v>
      </c>
      <c r="AS61" s="344">
        <v>446.43155669999999</v>
      </c>
      <c r="AT61" s="344">
        <v>451.58876120000002</v>
      </c>
      <c r="AU61" s="344">
        <v>454.92733140000001</v>
      </c>
      <c r="AV61" s="243"/>
      <c r="AW61" s="244"/>
    </row>
    <row r="62" spans="1:49">
      <c r="A62" s="317" t="s">
        <v>379</v>
      </c>
      <c r="B62" s="317" t="s">
        <v>283</v>
      </c>
      <c r="C62" s="337">
        <v>406.05839850000001</v>
      </c>
      <c r="D62" s="337">
        <v>411.46442400000001</v>
      </c>
      <c r="E62" s="338">
        <v>432.74089120000002</v>
      </c>
      <c r="F62" s="339">
        <v>327.18055279999999</v>
      </c>
      <c r="G62" s="340">
        <v>231.34873049999999</v>
      </c>
      <c r="H62" s="340">
        <v>212.0332755</v>
      </c>
      <c r="I62" s="340">
        <v>174.5382931</v>
      </c>
      <c r="J62" s="340">
        <v>149.96139550000001</v>
      </c>
      <c r="K62" s="340">
        <v>216.29888399999999</v>
      </c>
      <c r="L62" s="340">
        <v>199.48969589999999</v>
      </c>
      <c r="M62" s="340">
        <v>186.8957236</v>
      </c>
      <c r="N62" s="340">
        <v>175.99956839999999</v>
      </c>
      <c r="O62" s="340">
        <v>153.69540900000001</v>
      </c>
      <c r="P62" s="340">
        <v>129.85756929999999</v>
      </c>
      <c r="Q62" s="340">
        <v>174.55267860000001</v>
      </c>
      <c r="R62" s="340">
        <v>166.4941858</v>
      </c>
      <c r="S62" s="340">
        <v>155.7900113</v>
      </c>
      <c r="T62" s="340">
        <v>125.4237045</v>
      </c>
      <c r="U62" s="340">
        <v>161.09329120000001</v>
      </c>
      <c r="V62" s="340">
        <v>141.78462769999999</v>
      </c>
      <c r="W62" s="340">
        <v>134.4829488</v>
      </c>
      <c r="X62" s="340">
        <v>119.9687188</v>
      </c>
      <c r="Y62" s="340">
        <v>152.99079330000001</v>
      </c>
      <c r="Z62" s="340">
        <v>133.7556467</v>
      </c>
      <c r="AA62" s="341">
        <v>504.87187619999997</v>
      </c>
      <c r="AB62" s="341">
        <v>506.15132190000003</v>
      </c>
      <c r="AC62" s="342">
        <v>447.93997949999999</v>
      </c>
      <c r="AD62" s="342">
        <v>467.69786119999998</v>
      </c>
      <c r="AE62" s="342">
        <v>487.05972070000001</v>
      </c>
      <c r="AF62" s="343">
        <v>496.91396270000001</v>
      </c>
      <c r="AG62" s="343">
        <v>499.18672880000003</v>
      </c>
      <c r="AH62" s="343">
        <v>501.24802629999999</v>
      </c>
      <c r="AI62" s="344">
        <v>424.28411599999998</v>
      </c>
      <c r="AJ62" s="344">
        <v>429.08670599999999</v>
      </c>
      <c r="AK62" s="344">
        <v>453.90003480000001</v>
      </c>
      <c r="AL62" s="344">
        <v>462.62217920000001</v>
      </c>
      <c r="AM62" s="344">
        <v>479.75435140000002</v>
      </c>
      <c r="AN62" s="344">
        <v>437.14771180000002</v>
      </c>
      <c r="AO62" s="344">
        <v>440.52280830000001</v>
      </c>
      <c r="AP62" s="344">
        <v>465.39861359999998</v>
      </c>
      <c r="AQ62" s="344">
        <v>481.84348729999999</v>
      </c>
      <c r="AR62" s="344">
        <v>451.89096660000001</v>
      </c>
      <c r="AS62" s="344">
        <v>455.91549379999998</v>
      </c>
      <c r="AT62" s="344">
        <v>461.28676089999999</v>
      </c>
      <c r="AU62" s="344">
        <v>463.58706760000001</v>
      </c>
      <c r="AV62" s="243"/>
      <c r="AW62" s="244"/>
    </row>
    <row r="63" spans="1:49">
      <c r="A63" s="317" t="s">
        <v>380</v>
      </c>
      <c r="B63" s="317" t="s">
        <v>278</v>
      </c>
      <c r="C63" s="337">
        <v>375.81594200000001</v>
      </c>
      <c r="D63" s="337">
        <v>386.44233359999998</v>
      </c>
      <c r="E63" s="338">
        <v>426.33826620000002</v>
      </c>
      <c r="F63" s="339">
        <v>315.17762420000003</v>
      </c>
      <c r="G63" s="340">
        <v>248.31331979999999</v>
      </c>
      <c r="H63" s="340">
        <v>233.75693369999999</v>
      </c>
      <c r="I63" s="340">
        <v>185.27763250000001</v>
      </c>
      <c r="J63" s="340">
        <v>160.76197629999999</v>
      </c>
      <c r="K63" s="340">
        <v>212.70887189999999</v>
      </c>
      <c r="L63" s="340">
        <v>206.6199374</v>
      </c>
      <c r="M63" s="340">
        <v>186.62128190000001</v>
      </c>
      <c r="N63" s="340">
        <v>179.18142219999999</v>
      </c>
      <c r="O63" s="340">
        <v>157.76733759999999</v>
      </c>
      <c r="P63" s="340">
        <v>132.62021619999999</v>
      </c>
      <c r="Q63" s="340">
        <v>176.4187412</v>
      </c>
      <c r="R63" s="340">
        <v>169.51566930000001</v>
      </c>
      <c r="S63" s="340">
        <v>160.35106339999999</v>
      </c>
      <c r="T63" s="340">
        <v>128.4382311</v>
      </c>
      <c r="U63" s="340">
        <v>159.3729367</v>
      </c>
      <c r="V63" s="340">
        <v>140.81750009999999</v>
      </c>
      <c r="W63" s="340">
        <v>134.1560173</v>
      </c>
      <c r="X63" s="340">
        <v>121.0341672</v>
      </c>
      <c r="Y63" s="340">
        <v>151.88590009999999</v>
      </c>
      <c r="Z63" s="340">
        <v>133.16671779999999</v>
      </c>
      <c r="AA63" s="341">
        <v>504.72422779999999</v>
      </c>
      <c r="AB63" s="341">
        <v>506.22182140000001</v>
      </c>
      <c r="AC63" s="342">
        <v>445.18872049999999</v>
      </c>
      <c r="AD63" s="342">
        <v>463.45692960000002</v>
      </c>
      <c r="AE63" s="342">
        <v>482.8368605</v>
      </c>
      <c r="AF63" s="343">
        <v>496.11694369999998</v>
      </c>
      <c r="AG63" s="343">
        <v>499.05797050000001</v>
      </c>
      <c r="AH63" s="343">
        <v>500.95145309999998</v>
      </c>
      <c r="AI63" s="344">
        <v>428.94088870000002</v>
      </c>
      <c r="AJ63" s="344">
        <v>431.98574459999998</v>
      </c>
      <c r="AK63" s="344">
        <v>453.33258910000001</v>
      </c>
      <c r="AL63" s="344">
        <v>461.0125888</v>
      </c>
      <c r="AM63" s="344">
        <v>476.93480629999999</v>
      </c>
      <c r="AN63" s="344">
        <v>439.59618419999998</v>
      </c>
      <c r="AO63" s="344">
        <v>441.97452629999998</v>
      </c>
      <c r="AP63" s="344">
        <v>464.0771436</v>
      </c>
      <c r="AQ63" s="344">
        <v>479.72882329999999</v>
      </c>
      <c r="AR63" s="344">
        <v>457.31974700000001</v>
      </c>
      <c r="AS63" s="344">
        <v>460.06208070000002</v>
      </c>
      <c r="AT63" s="344">
        <v>465.03764059999997</v>
      </c>
      <c r="AU63" s="344">
        <v>466.49168250000002</v>
      </c>
      <c r="AV63" s="243"/>
      <c r="AW63" s="244"/>
    </row>
    <row r="64" spans="1:49">
      <c r="A64" s="317" t="s">
        <v>75</v>
      </c>
      <c r="B64" s="317" t="s">
        <v>284</v>
      </c>
      <c r="C64" s="337">
        <v>362.9812556</v>
      </c>
      <c r="D64" s="337">
        <v>386.83765490000002</v>
      </c>
      <c r="E64" s="338">
        <v>416.43866580000002</v>
      </c>
      <c r="F64" s="339">
        <v>276.56882949999999</v>
      </c>
      <c r="G64" s="340">
        <v>303.03883519999999</v>
      </c>
      <c r="H64" s="340">
        <v>294.05576330000002</v>
      </c>
      <c r="I64" s="340">
        <v>223.28041959999999</v>
      </c>
      <c r="J64" s="340">
        <v>182.15670919999999</v>
      </c>
      <c r="K64" s="340">
        <v>267.03961839999999</v>
      </c>
      <c r="L64" s="340">
        <v>250.83139410000001</v>
      </c>
      <c r="M64" s="340">
        <v>218.07297750000001</v>
      </c>
      <c r="N64" s="340">
        <v>206.2777193</v>
      </c>
      <c r="O64" s="340">
        <v>173.45270600000001</v>
      </c>
      <c r="P64" s="340">
        <v>141.1315908</v>
      </c>
      <c r="Q64" s="340">
        <v>193.0024545</v>
      </c>
      <c r="R64" s="340">
        <v>185.19152650000001</v>
      </c>
      <c r="S64" s="340">
        <v>170.63706239999999</v>
      </c>
      <c r="T64" s="340">
        <v>132.1134883</v>
      </c>
      <c r="U64" s="340">
        <v>173.38511389999999</v>
      </c>
      <c r="V64" s="340">
        <v>153.18131829999999</v>
      </c>
      <c r="W64" s="340">
        <v>143.43913900000001</v>
      </c>
      <c r="X64" s="340">
        <v>123.9925021</v>
      </c>
      <c r="Y64" s="340">
        <v>160.07861270000001</v>
      </c>
      <c r="Z64" s="340">
        <v>140.6460008</v>
      </c>
      <c r="AA64" s="341">
        <v>504.26895660000002</v>
      </c>
      <c r="AB64" s="341">
        <v>505.9932349</v>
      </c>
      <c r="AC64" s="342">
        <v>431.80534349999999</v>
      </c>
      <c r="AD64" s="342">
        <v>457.19390609999999</v>
      </c>
      <c r="AE64" s="342">
        <v>481.60146070000002</v>
      </c>
      <c r="AF64" s="343">
        <v>494.25102520000002</v>
      </c>
      <c r="AG64" s="343">
        <v>498.24073670000001</v>
      </c>
      <c r="AH64" s="343">
        <v>501.09154869999998</v>
      </c>
      <c r="AI64" s="344">
        <v>393.4941518</v>
      </c>
      <c r="AJ64" s="344">
        <v>400.04536030000003</v>
      </c>
      <c r="AK64" s="344">
        <v>437.41511809999997</v>
      </c>
      <c r="AL64" s="344">
        <v>449.68204950000001</v>
      </c>
      <c r="AM64" s="344">
        <v>474.80458820000001</v>
      </c>
      <c r="AN64" s="344">
        <v>418.63468280000001</v>
      </c>
      <c r="AO64" s="344">
        <v>422.7904441</v>
      </c>
      <c r="AP64" s="344">
        <v>456.6575464</v>
      </c>
      <c r="AQ64" s="344">
        <v>478.91095480000001</v>
      </c>
      <c r="AR64" s="344">
        <v>440.4370614</v>
      </c>
      <c r="AS64" s="344">
        <v>445.76171690000001</v>
      </c>
      <c r="AT64" s="344">
        <v>454.02817729999998</v>
      </c>
      <c r="AU64" s="344">
        <v>457.26301389999998</v>
      </c>
      <c r="AV64" s="243"/>
      <c r="AW64" s="244"/>
    </row>
    <row r="65" spans="1:49">
      <c r="A65" s="317" t="s">
        <v>91</v>
      </c>
      <c r="B65" s="317" t="s">
        <v>97</v>
      </c>
      <c r="C65" s="337">
        <v>391.38825539999999</v>
      </c>
      <c r="D65" s="337">
        <v>397.76979310000002</v>
      </c>
      <c r="E65" s="338">
        <v>442.92869760000002</v>
      </c>
      <c r="F65" s="339">
        <v>364.1929159</v>
      </c>
      <c r="G65" s="340">
        <v>187.74443669999999</v>
      </c>
      <c r="H65" s="340">
        <v>184.0997338</v>
      </c>
      <c r="I65" s="340">
        <v>162.80852350000001</v>
      </c>
      <c r="J65" s="340">
        <v>146.4659537</v>
      </c>
      <c r="K65" s="340">
        <v>180.26088110000001</v>
      </c>
      <c r="L65" s="340">
        <v>173.20838739999999</v>
      </c>
      <c r="M65" s="340">
        <v>169.52960490000001</v>
      </c>
      <c r="N65" s="340">
        <v>163.73454950000001</v>
      </c>
      <c r="O65" s="340">
        <v>148.81222009999999</v>
      </c>
      <c r="P65" s="340">
        <v>130.0649124</v>
      </c>
      <c r="Q65" s="340">
        <v>160.06416419999999</v>
      </c>
      <c r="R65" s="340">
        <v>153.5026513</v>
      </c>
      <c r="S65" s="340">
        <v>146.0719454</v>
      </c>
      <c r="T65" s="340">
        <v>124.5826362</v>
      </c>
      <c r="U65" s="340">
        <v>155.4666282</v>
      </c>
      <c r="V65" s="340">
        <v>141.77213990000001</v>
      </c>
      <c r="W65" s="340">
        <v>135.5708626</v>
      </c>
      <c r="X65" s="340">
        <v>121.0948867</v>
      </c>
      <c r="Y65" s="340">
        <v>150.91068150000001</v>
      </c>
      <c r="Z65" s="340">
        <v>136.9721385</v>
      </c>
      <c r="AA65" s="341">
        <v>504.94956619999999</v>
      </c>
      <c r="AB65" s="341">
        <v>506.17867660000002</v>
      </c>
      <c r="AC65" s="342">
        <v>462.17557799999997</v>
      </c>
      <c r="AD65" s="342">
        <v>475.01614599999999</v>
      </c>
      <c r="AE65" s="342">
        <v>488.95255500000002</v>
      </c>
      <c r="AF65" s="343">
        <v>496.98290589999999</v>
      </c>
      <c r="AG65" s="343">
        <v>499.8404635</v>
      </c>
      <c r="AH65" s="343">
        <v>501.1931371</v>
      </c>
      <c r="AI65" s="344">
        <v>440.7913848</v>
      </c>
      <c r="AJ65" s="344">
        <v>443.92013259999999</v>
      </c>
      <c r="AK65" s="344">
        <v>458.83713490000002</v>
      </c>
      <c r="AL65" s="344">
        <v>465.29709709999997</v>
      </c>
      <c r="AM65" s="344">
        <v>479.02695640000002</v>
      </c>
      <c r="AN65" s="344">
        <v>451.82360419999998</v>
      </c>
      <c r="AO65" s="344">
        <v>454.3895412</v>
      </c>
      <c r="AP65" s="344">
        <v>470.15042349999999</v>
      </c>
      <c r="AQ65" s="344">
        <v>482.15163089999999</v>
      </c>
      <c r="AR65" s="344">
        <v>455.49004530000002</v>
      </c>
      <c r="AS65" s="344">
        <v>458.68111709999999</v>
      </c>
      <c r="AT65" s="344">
        <v>459.68258750000001</v>
      </c>
      <c r="AU65" s="344">
        <v>461.68659480000002</v>
      </c>
      <c r="AV65" s="243"/>
      <c r="AW65" s="244"/>
    </row>
    <row r="66" spans="1:49">
      <c r="A66" s="317" t="s">
        <v>92</v>
      </c>
      <c r="B66" s="317" t="s">
        <v>98</v>
      </c>
      <c r="C66" s="337">
        <v>393.99346989999998</v>
      </c>
      <c r="D66" s="337">
        <v>410.00696479999999</v>
      </c>
      <c r="E66" s="338">
        <v>435.9175932</v>
      </c>
      <c r="F66" s="339">
        <v>361.6002325</v>
      </c>
      <c r="G66" s="340">
        <v>170.14971449999999</v>
      </c>
      <c r="H66" s="340">
        <v>165.4225022</v>
      </c>
      <c r="I66" s="340">
        <v>151.79847459999999</v>
      </c>
      <c r="J66" s="340">
        <v>140.31517779999999</v>
      </c>
      <c r="K66" s="340">
        <v>164.32608980000001</v>
      </c>
      <c r="L66" s="340">
        <v>158.6780162</v>
      </c>
      <c r="M66" s="340">
        <v>159.3121227</v>
      </c>
      <c r="N66" s="340">
        <v>156.7326238</v>
      </c>
      <c r="O66" s="340">
        <v>143.62529269999999</v>
      </c>
      <c r="P66" s="340">
        <v>127.9071807</v>
      </c>
      <c r="Q66" s="340">
        <v>153.8720927</v>
      </c>
      <c r="R66" s="340">
        <v>149.3079113</v>
      </c>
      <c r="S66" s="340">
        <v>143.61252820000001</v>
      </c>
      <c r="T66" s="340">
        <v>124.0999036</v>
      </c>
      <c r="U66" s="340">
        <v>149.20601869999999</v>
      </c>
      <c r="V66" s="340">
        <v>137.3273289</v>
      </c>
      <c r="W66" s="340">
        <v>132.50685150000001</v>
      </c>
      <c r="X66" s="340">
        <v>120.14426589999999</v>
      </c>
      <c r="Y66" s="340">
        <v>143.6659908</v>
      </c>
      <c r="Z66" s="340">
        <v>131.52738479999999</v>
      </c>
      <c r="AA66" s="341">
        <v>504.8040747</v>
      </c>
      <c r="AB66" s="341">
        <v>506.05501809999998</v>
      </c>
      <c r="AC66" s="342">
        <v>460.0470545</v>
      </c>
      <c r="AD66" s="342">
        <v>474.0513368</v>
      </c>
      <c r="AE66" s="342">
        <v>487.68326109999998</v>
      </c>
      <c r="AF66" s="343">
        <v>496.41893210000001</v>
      </c>
      <c r="AG66" s="343">
        <v>498.87686639999998</v>
      </c>
      <c r="AH66" s="343">
        <v>500.98664719999999</v>
      </c>
      <c r="AI66" s="344">
        <v>447.8123124</v>
      </c>
      <c r="AJ66" s="344">
        <v>450.15520029999999</v>
      </c>
      <c r="AK66" s="344">
        <v>463.13020060000002</v>
      </c>
      <c r="AL66" s="344">
        <v>468.17958859999999</v>
      </c>
      <c r="AM66" s="344">
        <v>479.38864949999999</v>
      </c>
      <c r="AN66" s="344">
        <v>455.6417644</v>
      </c>
      <c r="AO66" s="344">
        <v>456.75390169999997</v>
      </c>
      <c r="AP66" s="344">
        <v>470.33699189999999</v>
      </c>
      <c r="AQ66" s="344">
        <v>481.66847669999999</v>
      </c>
      <c r="AR66" s="344">
        <v>461.1655447</v>
      </c>
      <c r="AS66" s="344">
        <v>463.13637890000001</v>
      </c>
      <c r="AT66" s="344">
        <v>468.89835529999999</v>
      </c>
      <c r="AU66" s="344">
        <v>469.7185364</v>
      </c>
      <c r="AV66" s="243"/>
      <c r="AW66" s="244"/>
    </row>
    <row r="67" spans="1:49"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3"/>
      <c r="AW67" s="243"/>
    </row>
    <row r="68" spans="1:49"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3"/>
      <c r="AW68" s="243"/>
    </row>
    <row r="69" spans="1:49"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3"/>
      <c r="AW69" s="243"/>
    </row>
    <row r="70" spans="1:49"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3"/>
      <c r="AW70" s="243"/>
    </row>
    <row r="71" spans="1:49"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3"/>
      <c r="AW71" s="243"/>
    </row>
    <row r="72" spans="1:49"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3"/>
      <c r="AW72" s="243"/>
    </row>
    <row r="73" spans="1:49"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58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3"/>
      <c r="AW73" s="243"/>
    </row>
    <row r="74" spans="1:49"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3"/>
      <c r="AW74" s="243"/>
    </row>
    <row r="75" spans="1:49"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3"/>
      <c r="AW75" s="243"/>
    </row>
    <row r="76" spans="1:49"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3"/>
      <c r="AW76" s="243"/>
    </row>
    <row r="77" spans="1:49"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3"/>
      <c r="AW77" s="243"/>
    </row>
    <row r="78" spans="1:49"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3"/>
      <c r="AW78" s="243"/>
    </row>
    <row r="79" spans="1:49"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3"/>
      <c r="AW79" s="243"/>
    </row>
  </sheetData>
  <sheetCalcPr fullCalcOnLoad="1"/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U79"/>
  <sheetViews>
    <sheetView zoomScale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3"/>
  <cols>
    <col min="1" max="1" width="13.85546875" style="242" bestFit="1" customWidth="1"/>
    <col min="2" max="2" width="15.7109375" style="242" bestFit="1" customWidth="1"/>
    <col min="3" max="4" width="13.28515625" style="253" bestFit="1" customWidth="1"/>
    <col min="5" max="6" width="11" style="253" bestFit="1" customWidth="1"/>
    <col min="7" max="26" width="7.7109375" style="253" bestFit="1" customWidth="1"/>
    <col min="27" max="28" width="8.85546875" style="253" bestFit="1" customWidth="1"/>
    <col min="29" max="31" width="11" style="253" bestFit="1" customWidth="1"/>
    <col min="32" max="34" width="10.42578125" style="253" bestFit="1" customWidth="1"/>
    <col min="35" max="36" width="6.85546875" style="253" bestFit="1" customWidth="1"/>
    <col min="37" max="39" width="7.7109375" style="253" bestFit="1" customWidth="1"/>
    <col min="40" max="41" width="6.85546875" style="253" bestFit="1" customWidth="1"/>
    <col min="42" max="43" width="7.7109375" style="253" bestFit="1" customWidth="1"/>
    <col min="44" max="46" width="6.85546875" style="253" bestFit="1" customWidth="1"/>
    <col min="47" max="47" width="7.7109375" style="253" bestFit="1" customWidth="1"/>
    <col min="48" max="48" width="10.140625" style="253" customWidth="1"/>
    <col min="49" max="49" width="38.28515625" style="253" bestFit="1" customWidth="1"/>
    <col min="50" max="68" width="10.140625" style="253" customWidth="1"/>
    <col min="69" max="73" width="13.7109375" style="242" customWidth="1"/>
    <col min="74" max="74" width="14.28515625" style="242" customWidth="1"/>
    <col min="75" max="75" width="13.85546875" style="242" customWidth="1"/>
    <col min="76" max="76" width="14.7109375" style="242" customWidth="1"/>
    <col min="77" max="79" width="14.5703125" style="242" customWidth="1"/>
    <col min="80" max="80" width="18.42578125" style="242" customWidth="1"/>
    <col min="81" max="81" width="17.7109375" style="242" customWidth="1"/>
    <col min="82" max="83" width="17.140625" style="242" customWidth="1"/>
    <col min="84" max="87" width="18" style="242" customWidth="1"/>
    <col min="88" max="88" width="17.28515625" style="242" customWidth="1"/>
    <col min="89" max="92" width="20.140625" style="242" customWidth="1"/>
    <col min="93" max="99" width="13.7109375" style="242" customWidth="1"/>
    <col min="100" max="100" width="16.140625" style="242" customWidth="1"/>
    <col min="101" max="112" width="22.140625" style="242" customWidth="1"/>
    <col min="113" max="114" width="26.140625" style="242" customWidth="1"/>
    <col min="115" max="115" width="15.85546875" style="242" customWidth="1"/>
    <col min="116" max="116" width="16.28515625" style="242" customWidth="1"/>
    <col min="117" max="118" width="15.85546875" style="242" customWidth="1"/>
    <col min="119" max="119" width="16" style="242" customWidth="1"/>
    <col min="120" max="122" width="14.5703125" style="242" customWidth="1"/>
    <col min="123" max="125" width="18" style="242" customWidth="1"/>
    <col min="126" max="16384" width="10.7109375" style="242"/>
  </cols>
  <sheetData>
    <row r="1" spans="1:68" s="262" customFormat="1">
      <c r="A1" s="14"/>
      <c r="B1" s="14" t="s">
        <v>194</v>
      </c>
      <c r="C1" s="14" t="s">
        <v>209</v>
      </c>
      <c r="D1" s="14" t="s">
        <v>209</v>
      </c>
      <c r="E1" s="282" t="s">
        <v>198</v>
      </c>
      <c r="F1" s="283" t="s">
        <v>210</v>
      </c>
      <c r="G1" s="284" t="s">
        <v>387</v>
      </c>
      <c r="H1" s="284" t="s">
        <v>387</v>
      </c>
      <c r="I1" s="284" t="s">
        <v>387</v>
      </c>
      <c r="J1" s="284" t="s">
        <v>387</v>
      </c>
      <c r="K1" s="284" t="s">
        <v>387</v>
      </c>
      <c r="L1" s="284" t="s">
        <v>387</v>
      </c>
      <c r="M1" s="284" t="s">
        <v>387</v>
      </c>
      <c r="N1" s="284" t="s">
        <v>387</v>
      </c>
      <c r="O1" s="284" t="s">
        <v>387</v>
      </c>
      <c r="P1" s="284" t="s">
        <v>387</v>
      </c>
      <c r="Q1" s="284" t="s">
        <v>387</v>
      </c>
      <c r="R1" s="284" t="s">
        <v>387</v>
      </c>
      <c r="S1" s="284" t="s">
        <v>387</v>
      </c>
      <c r="T1" s="284" t="s">
        <v>387</v>
      </c>
      <c r="U1" s="284" t="s">
        <v>387</v>
      </c>
      <c r="V1" s="284" t="s">
        <v>387</v>
      </c>
      <c r="W1" s="284" t="s">
        <v>387</v>
      </c>
      <c r="X1" s="284" t="s">
        <v>387</v>
      </c>
      <c r="Y1" s="284" t="s">
        <v>387</v>
      </c>
      <c r="Z1" s="284" t="s">
        <v>387</v>
      </c>
      <c r="AA1" s="285" t="s">
        <v>286</v>
      </c>
      <c r="AB1" s="285" t="s">
        <v>286</v>
      </c>
      <c r="AC1" s="286" t="s">
        <v>386</v>
      </c>
      <c r="AD1" s="286" t="s">
        <v>386</v>
      </c>
      <c r="AE1" s="286" t="s">
        <v>386</v>
      </c>
      <c r="AF1" s="287" t="s">
        <v>388</v>
      </c>
      <c r="AG1" s="287" t="s">
        <v>388</v>
      </c>
      <c r="AH1" s="287" t="s">
        <v>388</v>
      </c>
      <c r="AI1" s="288" t="s">
        <v>207</v>
      </c>
      <c r="AJ1" s="288" t="s">
        <v>207</v>
      </c>
      <c r="AK1" s="288" t="s">
        <v>207</v>
      </c>
      <c r="AL1" s="288" t="s">
        <v>207</v>
      </c>
      <c r="AM1" s="288" t="s">
        <v>207</v>
      </c>
      <c r="AN1" s="288" t="s">
        <v>207</v>
      </c>
      <c r="AO1" s="288" t="s">
        <v>207</v>
      </c>
      <c r="AP1" s="288" t="s">
        <v>207</v>
      </c>
      <c r="AQ1" s="288" t="s">
        <v>207</v>
      </c>
      <c r="AR1" s="288" t="s">
        <v>207</v>
      </c>
      <c r="AS1" s="288" t="s">
        <v>207</v>
      </c>
      <c r="AT1" s="288" t="s">
        <v>207</v>
      </c>
      <c r="AU1" s="288" t="s">
        <v>207</v>
      </c>
      <c r="AV1" s="14"/>
      <c r="AW1" s="323" t="s">
        <v>362</v>
      </c>
    </row>
    <row r="2" spans="1:68" s="262" customFormat="1">
      <c r="A2" s="14"/>
      <c r="B2" s="14" t="s">
        <v>195</v>
      </c>
      <c r="C2" s="14" t="s">
        <v>196</v>
      </c>
      <c r="D2" s="14" t="s">
        <v>197</v>
      </c>
      <c r="E2" s="282" t="s">
        <v>200</v>
      </c>
      <c r="F2" s="283" t="s">
        <v>201</v>
      </c>
      <c r="G2" s="284" t="s">
        <v>202</v>
      </c>
      <c r="H2" s="284" t="s">
        <v>202</v>
      </c>
      <c r="I2" s="284" t="s">
        <v>202</v>
      </c>
      <c r="J2" s="284" t="s">
        <v>202</v>
      </c>
      <c r="K2" s="284" t="s">
        <v>201</v>
      </c>
      <c r="L2" s="284" t="s">
        <v>201</v>
      </c>
      <c r="M2" s="284" t="s">
        <v>206</v>
      </c>
      <c r="N2" s="284" t="s">
        <v>206</v>
      </c>
      <c r="O2" s="284" t="s">
        <v>206</v>
      </c>
      <c r="P2" s="284" t="s">
        <v>206</v>
      </c>
      <c r="Q2" s="284" t="s">
        <v>200</v>
      </c>
      <c r="R2" s="284" t="s">
        <v>200</v>
      </c>
      <c r="S2" s="284" t="s">
        <v>200</v>
      </c>
      <c r="T2" s="284" t="s">
        <v>200</v>
      </c>
      <c r="U2" s="284" t="s">
        <v>196</v>
      </c>
      <c r="V2" s="284" t="s">
        <v>196</v>
      </c>
      <c r="W2" s="284" t="s">
        <v>196</v>
      </c>
      <c r="X2" s="284" t="s">
        <v>196</v>
      </c>
      <c r="Y2" s="284" t="s">
        <v>197</v>
      </c>
      <c r="Z2" s="284" t="s">
        <v>197</v>
      </c>
      <c r="AA2" s="285" t="s">
        <v>196</v>
      </c>
      <c r="AB2" s="285" t="s">
        <v>197</v>
      </c>
      <c r="AC2" s="286" t="s">
        <v>200</v>
      </c>
      <c r="AD2" s="286" t="s">
        <v>200</v>
      </c>
      <c r="AE2" s="286" t="s">
        <v>200</v>
      </c>
      <c r="AF2" s="287" t="s">
        <v>206</v>
      </c>
      <c r="AG2" s="287" t="s">
        <v>200</v>
      </c>
      <c r="AH2" s="287" t="s">
        <v>197</v>
      </c>
      <c r="AI2" s="288" t="s">
        <v>206</v>
      </c>
      <c r="AJ2" s="288" t="s">
        <v>206</v>
      </c>
      <c r="AK2" s="288" t="s">
        <v>206</v>
      </c>
      <c r="AL2" s="288" t="s">
        <v>206</v>
      </c>
      <c r="AM2" s="288" t="s">
        <v>206</v>
      </c>
      <c r="AN2" s="288" t="s">
        <v>200</v>
      </c>
      <c r="AO2" s="288" t="s">
        <v>200</v>
      </c>
      <c r="AP2" s="288" t="s">
        <v>200</v>
      </c>
      <c r="AQ2" s="288" t="s">
        <v>200</v>
      </c>
      <c r="AR2" s="288" t="s">
        <v>196</v>
      </c>
      <c r="AS2" s="288" t="s">
        <v>196</v>
      </c>
      <c r="AT2" s="288" t="s">
        <v>197</v>
      </c>
      <c r="AU2" s="288" t="s">
        <v>197</v>
      </c>
      <c r="AV2" s="14"/>
      <c r="AW2" s="324"/>
    </row>
    <row r="3" spans="1:68" s="262" customFormat="1">
      <c r="A3" s="289"/>
      <c r="B3" s="289" t="s">
        <v>199</v>
      </c>
      <c r="C3" s="289">
        <v>2394</v>
      </c>
      <c r="D3" s="289">
        <v>2394</v>
      </c>
      <c r="E3" s="290">
        <v>2399</v>
      </c>
      <c r="F3" s="291">
        <v>2394</v>
      </c>
      <c r="G3" s="292">
        <v>2661</v>
      </c>
      <c r="H3" s="292">
        <v>2660</v>
      </c>
      <c r="I3" s="292">
        <v>2128</v>
      </c>
      <c r="J3" s="292">
        <v>1596</v>
      </c>
      <c r="K3" s="292">
        <v>2661</v>
      </c>
      <c r="L3" s="292">
        <v>2660</v>
      </c>
      <c r="M3" s="292">
        <v>2661</v>
      </c>
      <c r="N3" s="292">
        <v>2660</v>
      </c>
      <c r="O3" s="292">
        <v>2128</v>
      </c>
      <c r="P3" s="292">
        <v>1596</v>
      </c>
      <c r="Q3" s="292">
        <v>2661</v>
      </c>
      <c r="R3" s="292">
        <v>2660</v>
      </c>
      <c r="S3" s="292">
        <v>2394</v>
      </c>
      <c r="T3" s="292">
        <v>1596</v>
      </c>
      <c r="U3" s="292">
        <v>2661</v>
      </c>
      <c r="V3" s="292">
        <v>2660</v>
      </c>
      <c r="W3" s="292">
        <v>2394</v>
      </c>
      <c r="X3" s="292">
        <v>1596</v>
      </c>
      <c r="Y3" s="292">
        <v>2661</v>
      </c>
      <c r="Z3" s="292">
        <v>2660</v>
      </c>
      <c r="AA3" s="293">
        <v>1666</v>
      </c>
      <c r="AB3" s="293">
        <v>1666</v>
      </c>
      <c r="AC3" s="294">
        <v>3066</v>
      </c>
      <c r="AD3" s="294">
        <v>2403</v>
      </c>
      <c r="AE3" s="294">
        <v>1603</v>
      </c>
      <c r="AF3" s="295">
        <v>1666</v>
      </c>
      <c r="AG3" s="295">
        <v>1666</v>
      </c>
      <c r="AH3" s="295">
        <v>1666</v>
      </c>
      <c r="AI3" s="296">
        <v>3459</v>
      </c>
      <c r="AJ3" s="296">
        <v>3458</v>
      </c>
      <c r="AK3" s="296">
        <v>2661</v>
      </c>
      <c r="AL3" s="296">
        <v>2261</v>
      </c>
      <c r="AM3" s="296">
        <v>1197</v>
      </c>
      <c r="AN3" s="296">
        <v>3459</v>
      </c>
      <c r="AO3" s="296">
        <v>3458</v>
      </c>
      <c r="AP3" s="296">
        <v>2394</v>
      </c>
      <c r="AQ3" s="296">
        <v>1197</v>
      </c>
      <c r="AR3" s="296">
        <v>3459</v>
      </c>
      <c r="AS3" s="296">
        <v>3458</v>
      </c>
      <c r="AT3" s="296">
        <v>3459</v>
      </c>
      <c r="AU3" s="296">
        <v>3458</v>
      </c>
      <c r="AV3" s="14"/>
      <c r="AW3" s="324"/>
    </row>
    <row r="4" spans="1:68" s="262" customFormat="1">
      <c r="A4" s="14" t="s">
        <v>360</v>
      </c>
      <c r="B4" s="14" t="s">
        <v>208</v>
      </c>
      <c r="C4" s="14" t="s">
        <v>205</v>
      </c>
      <c r="D4" s="14" t="s">
        <v>205</v>
      </c>
      <c r="E4" s="282" t="s">
        <v>205</v>
      </c>
      <c r="F4" s="325" t="s">
        <v>273</v>
      </c>
      <c r="G4" s="284" t="s">
        <v>203</v>
      </c>
      <c r="H4" s="284" t="s">
        <v>204</v>
      </c>
      <c r="I4" s="284" t="s">
        <v>205</v>
      </c>
      <c r="J4" s="284" t="s">
        <v>205</v>
      </c>
      <c r="K4" s="284" t="s">
        <v>203</v>
      </c>
      <c r="L4" s="284" t="s">
        <v>204</v>
      </c>
      <c r="M4" s="284" t="s">
        <v>203</v>
      </c>
      <c r="N4" s="284" t="s">
        <v>204</v>
      </c>
      <c r="O4" s="284" t="s">
        <v>205</v>
      </c>
      <c r="P4" s="284" t="s">
        <v>205</v>
      </c>
      <c r="Q4" s="284" t="s">
        <v>203</v>
      </c>
      <c r="R4" s="284" t="s">
        <v>204</v>
      </c>
      <c r="S4" s="284" t="s">
        <v>205</v>
      </c>
      <c r="T4" s="284" t="s">
        <v>205</v>
      </c>
      <c r="U4" s="284" t="s">
        <v>203</v>
      </c>
      <c r="V4" s="284" t="s">
        <v>204</v>
      </c>
      <c r="W4" s="284" t="s">
        <v>205</v>
      </c>
      <c r="X4" s="284" t="s">
        <v>205</v>
      </c>
      <c r="Y4" s="284" t="s">
        <v>203</v>
      </c>
      <c r="Z4" s="284" t="s">
        <v>204</v>
      </c>
      <c r="AA4" s="285" t="s">
        <v>205</v>
      </c>
      <c r="AB4" s="285" t="s">
        <v>205</v>
      </c>
      <c r="AC4" s="286" t="s">
        <v>205</v>
      </c>
      <c r="AD4" s="286" t="s">
        <v>205</v>
      </c>
      <c r="AE4" s="286" t="s">
        <v>205</v>
      </c>
      <c r="AF4" s="287" t="s">
        <v>205</v>
      </c>
      <c r="AG4" s="287" t="s">
        <v>205</v>
      </c>
      <c r="AH4" s="287" t="s">
        <v>205</v>
      </c>
      <c r="AI4" s="288" t="s">
        <v>203</v>
      </c>
      <c r="AJ4" s="288" t="s">
        <v>204</v>
      </c>
      <c r="AK4" s="288" t="s">
        <v>205</v>
      </c>
      <c r="AL4" s="288" t="s">
        <v>205</v>
      </c>
      <c r="AM4" s="288" t="s">
        <v>205</v>
      </c>
      <c r="AN4" s="288" t="s">
        <v>203</v>
      </c>
      <c r="AO4" s="288" t="s">
        <v>204</v>
      </c>
      <c r="AP4" s="288" t="s">
        <v>205</v>
      </c>
      <c r="AQ4" s="288" t="s">
        <v>205</v>
      </c>
      <c r="AR4" s="288" t="s">
        <v>203</v>
      </c>
      <c r="AS4" s="288" t="s">
        <v>204</v>
      </c>
      <c r="AT4" s="288" t="s">
        <v>203</v>
      </c>
      <c r="AU4" s="288" t="s">
        <v>204</v>
      </c>
      <c r="AV4" s="14"/>
      <c r="AW4" s="326"/>
    </row>
    <row r="5" spans="1:68" s="262" customFormat="1">
      <c r="A5" s="14" t="s">
        <v>307</v>
      </c>
      <c r="B5" s="14" t="s">
        <v>356</v>
      </c>
      <c r="C5" s="14"/>
      <c r="D5" s="14"/>
      <c r="E5" s="282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5"/>
      <c r="AC5" s="286"/>
      <c r="AD5" s="286"/>
      <c r="AE5" s="286"/>
      <c r="AF5" s="287"/>
      <c r="AG5" s="287"/>
      <c r="AH5" s="287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14"/>
      <c r="AW5" s="323" t="s">
        <v>363</v>
      </c>
    </row>
    <row r="6" spans="1:68">
      <c r="A6" s="14" t="s">
        <v>184</v>
      </c>
      <c r="B6" s="14" t="s">
        <v>99</v>
      </c>
      <c r="C6" s="327">
        <v>14906.75</v>
      </c>
      <c r="D6" s="327">
        <v>13366.25</v>
      </c>
      <c r="E6" s="328">
        <v>5275.35</v>
      </c>
      <c r="F6" s="329">
        <v>6882.75</v>
      </c>
      <c r="G6" s="330">
        <v>3248</v>
      </c>
      <c r="H6" s="330">
        <v>3401.8</v>
      </c>
      <c r="I6" s="330">
        <v>4199</v>
      </c>
      <c r="J6" s="330">
        <v>5518.35</v>
      </c>
      <c r="K6" s="330">
        <v>3294.1</v>
      </c>
      <c r="L6" s="330">
        <v>3399.55</v>
      </c>
      <c r="M6" s="330">
        <v>3805.15</v>
      </c>
      <c r="N6" s="330">
        <v>3964.5</v>
      </c>
      <c r="O6" s="330">
        <v>4950.2</v>
      </c>
      <c r="P6" s="330">
        <v>6566.65</v>
      </c>
      <c r="Q6" s="330">
        <v>3771.45</v>
      </c>
      <c r="R6" s="330">
        <v>3938.25</v>
      </c>
      <c r="S6" s="330">
        <v>4366.25</v>
      </c>
      <c r="T6" s="330">
        <v>6479</v>
      </c>
      <c r="U6" s="330">
        <v>4251.3</v>
      </c>
      <c r="V6" s="330">
        <v>4677.1499999999996</v>
      </c>
      <c r="W6" s="330">
        <v>5212.25</v>
      </c>
      <c r="X6" s="330">
        <v>7802.8</v>
      </c>
      <c r="Y6" s="330">
        <v>3914.3</v>
      </c>
      <c r="Z6" s="330">
        <v>4258.05</v>
      </c>
      <c r="AA6" s="331">
        <v>21066.05</v>
      </c>
      <c r="AB6" s="331">
        <v>22772.2</v>
      </c>
      <c r="AC6" s="332">
        <v>3864.7</v>
      </c>
      <c r="AD6" s="332">
        <v>4813.55</v>
      </c>
      <c r="AE6" s="332">
        <v>7068.5</v>
      </c>
      <c r="AF6" s="333">
        <v>20528.8</v>
      </c>
      <c r="AG6" s="333">
        <v>18786.2</v>
      </c>
      <c r="AH6" s="333">
        <v>21922.45</v>
      </c>
      <c r="AI6" s="334">
        <v>4074.85</v>
      </c>
      <c r="AJ6" s="334">
        <v>3312.1</v>
      </c>
      <c r="AK6" s="334">
        <v>4093.4</v>
      </c>
      <c r="AL6" s="334">
        <v>4796.3</v>
      </c>
      <c r="AM6" s="334">
        <v>12121.5</v>
      </c>
      <c r="AN6" s="334">
        <v>3196.2</v>
      </c>
      <c r="AO6" s="334">
        <v>3323.4</v>
      </c>
      <c r="AP6" s="334">
        <v>4828.6000000000004</v>
      </c>
      <c r="AQ6" s="334">
        <v>9588.4500000000007</v>
      </c>
      <c r="AR6" s="334">
        <v>3573.65</v>
      </c>
      <c r="AS6" s="334">
        <v>3853.3</v>
      </c>
      <c r="AT6" s="334">
        <v>3248.5</v>
      </c>
      <c r="AU6" s="334">
        <v>3496.95</v>
      </c>
      <c r="AV6" s="335"/>
      <c r="AW6" s="336">
        <f t="shared" ref="AW6:AW66" si="0">AVERAGE(C6,AA6,AI6,E6)</f>
        <v>11330.75</v>
      </c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</row>
    <row r="7" spans="1:68">
      <c r="A7" s="14" t="s">
        <v>185</v>
      </c>
      <c r="B7" s="14" t="s">
        <v>100</v>
      </c>
      <c r="C7" s="327">
        <v>4338.6000000000004</v>
      </c>
      <c r="D7" s="327">
        <v>4628.2</v>
      </c>
      <c r="E7" s="328">
        <v>2291.65</v>
      </c>
      <c r="F7" s="329">
        <v>2191.4499999999998</v>
      </c>
      <c r="G7" s="330">
        <v>1767.2</v>
      </c>
      <c r="H7" s="330">
        <v>1903.1</v>
      </c>
      <c r="I7" s="330">
        <v>2379.4499999999998</v>
      </c>
      <c r="J7" s="330">
        <v>3135.95</v>
      </c>
      <c r="K7" s="330">
        <v>1775.9</v>
      </c>
      <c r="L7" s="330">
        <v>1892.3</v>
      </c>
      <c r="M7" s="330">
        <v>1765.2</v>
      </c>
      <c r="N7" s="330">
        <v>1905.1</v>
      </c>
      <c r="O7" s="330">
        <v>2373.15</v>
      </c>
      <c r="P7" s="330">
        <v>3160.3</v>
      </c>
      <c r="Q7" s="330">
        <v>1860.4</v>
      </c>
      <c r="R7" s="330">
        <v>2003.3</v>
      </c>
      <c r="S7" s="330">
        <v>2265.25</v>
      </c>
      <c r="T7" s="330">
        <v>3333.95</v>
      </c>
      <c r="U7" s="330">
        <v>2017.15</v>
      </c>
      <c r="V7" s="330">
        <v>2200.4499999999998</v>
      </c>
      <c r="W7" s="330">
        <v>2442.9499999999998</v>
      </c>
      <c r="X7" s="330">
        <v>3617.6</v>
      </c>
      <c r="Y7" s="330">
        <v>2134.65</v>
      </c>
      <c r="Z7" s="330">
        <v>2336</v>
      </c>
      <c r="AA7" s="331">
        <v>7910.65</v>
      </c>
      <c r="AB7" s="331">
        <v>8664.6</v>
      </c>
      <c r="AC7" s="332">
        <v>1799.1</v>
      </c>
      <c r="AD7" s="332">
        <v>2271.1999999999998</v>
      </c>
      <c r="AE7" s="332">
        <v>3350</v>
      </c>
      <c r="AF7" s="333">
        <v>6648.15</v>
      </c>
      <c r="AG7" s="333">
        <v>6809.8</v>
      </c>
      <c r="AH7" s="333">
        <v>8133</v>
      </c>
      <c r="AI7" s="334">
        <v>1497.45</v>
      </c>
      <c r="AJ7" s="334">
        <v>1573.85</v>
      </c>
      <c r="AK7" s="334">
        <v>2036.65</v>
      </c>
      <c r="AL7" s="334">
        <v>2350.25</v>
      </c>
      <c r="AM7" s="334">
        <v>4453.1000000000004</v>
      </c>
      <c r="AN7" s="334">
        <v>1533.7</v>
      </c>
      <c r="AO7" s="334">
        <v>1615.8</v>
      </c>
      <c r="AP7" s="334">
        <v>2287.6999999999998</v>
      </c>
      <c r="AQ7" s="334">
        <v>4447.3</v>
      </c>
      <c r="AR7" s="334">
        <v>1592.5</v>
      </c>
      <c r="AS7" s="334">
        <v>1780.15</v>
      </c>
      <c r="AT7" s="334">
        <v>1747</v>
      </c>
      <c r="AU7" s="334">
        <v>1887.25</v>
      </c>
      <c r="AV7" s="335"/>
      <c r="AW7" s="336">
        <f t="shared" si="0"/>
        <v>4009.5875000000001</v>
      </c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</row>
    <row r="8" spans="1:68">
      <c r="A8" s="14" t="s">
        <v>186</v>
      </c>
      <c r="B8" s="14" t="s">
        <v>101</v>
      </c>
      <c r="C8" s="327">
        <v>59002.45</v>
      </c>
      <c r="D8" s="327">
        <v>61321.5</v>
      </c>
      <c r="E8" s="328">
        <v>32005.55</v>
      </c>
      <c r="F8" s="329">
        <v>26395.4</v>
      </c>
      <c r="G8" s="330">
        <v>18250.05</v>
      </c>
      <c r="H8" s="330">
        <v>19485.599999999999</v>
      </c>
      <c r="I8" s="330">
        <v>23212.65</v>
      </c>
      <c r="J8" s="330">
        <v>30008.95</v>
      </c>
      <c r="K8" s="330">
        <v>21109.25</v>
      </c>
      <c r="L8" s="330">
        <v>21829.5</v>
      </c>
      <c r="M8" s="330">
        <v>19529.599999999999</v>
      </c>
      <c r="N8" s="330">
        <v>20521.75</v>
      </c>
      <c r="O8" s="330">
        <v>24226.9</v>
      </c>
      <c r="P8" s="330">
        <v>30899.15</v>
      </c>
      <c r="Q8" s="330">
        <v>28965.7</v>
      </c>
      <c r="R8" s="330">
        <v>27186.35</v>
      </c>
      <c r="S8" s="330">
        <v>30425.55</v>
      </c>
      <c r="T8" s="330">
        <v>37021.550000000003</v>
      </c>
      <c r="U8" s="330">
        <v>25488.9</v>
      </c>
      <c r="V8" s="330">
        <v>25713.9</v>
      </c>
      <c r="W8" s="330">
        <v>28456.25</v>
      </c>
      <c r="X8" s="330">
        <v>36383</v>
      </c>
      <c r="Y8" s="330">
        <v>50422.6</v>
      </c>
      <c r="Z8" s="330">
        <v>49454.7</v>
      </c>
      <c r="AA8" s="331">
        <v>92822.55</v>
      </c>
      <c r="AB8" s="331">
        <v>102040.8</v>
      </c>
      <c r="AC8" s="332">
        <v>34008.25</v>
      </c>
      <c r="AD8" s="332">
        <v>30268.1</v>
      </c>
      <c r="AE8" s="332">
        <v>38924.85</v>
      </c>
      <c r="AF8" s="333">
        <v>83305.399999999994</v>
      </c>
      <c r="AG8" s="333">
        <v>84943.2</v>
      </c>
      <c r="AH8" s="333">
        <v>98568.6</v>
      </c>
      <c r="AI8" s="334">
        <v>18012.900000000001</v>
      </c>
      <c r="AJ8" s="334">
        <v>18485.95</v>
      </c>
      <c r="AK8" s="334">
        <v>21795.9</v>
      </c>
      <c r="AL8" s="334">
        <v>25094.05</v>
      </c>
      <c r="AM8" s="334">
        <v>42974.25</v>
      </c>
      <c r="AN8" s="334">
        <v>27106.85</v>
      </c>
      <c r="AO8" s="334">
        <v>26178.25</v>
      </c>
      <c r="AP8" s="334">
        <v>31000.9</v>
      </c>
      <c r="AQ8" s="334">
        <v>47099.55</v>
      </c>
      <c r="AR8" s="334">
        <v>23645.55</v>
      </c>
      <c r="AS8" s="334">
        <v>24868.85</v>
      </c>
      <c r="AT8" s="334">
        <v>50199.65</v>
      </c>
      <c r="AU8" s="334">
        <v>50146.8</v>
      </c>
      <c r="AV8" s="335"/>
      <c r="AW8" s="336">
        <f t="shared" si="0"/>
        <v>50460.862499999996</v>
      </c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</row>
    <row r="9" spans="1:68">
      <c r="A9" s="14" t="s">
        <v>234</v>
      </c>
      <c r="B9" s="14" t="s">
        <v>102</v>
      </c>
      <c r="C9" s="327">
        <v>17399.75</v>
      </c>
      <c r="D9" s="327">
        <v>11112</v>
      </c>
      <c r="E9" s="328">
        <v>7312.6</v>
      </c>
      <c r="F9" s="329">
        <v>8086.55</v>
      </c>
      <c r="G9" s="330">
        <v>5867.6</v>
      </c>
      <c r="H9" s="330">
        <v>6080.4</v>
      </c>
      <c r="I9" s="330">
        <v>7442.55</v>
      </c>
      <c r="J9" s="330">
        <v>9482.0499999999993</v>
      </c>
      <c r="K9" s="330">
        <v>5814.45</v>
      </c>
      <c r="L9" s="330">
        <v>6078.9</v>
      </c>
      <c r="M9" s="330">
        <v>5878.55</v>
      </c>
      <c r="N9" s="330">
        <v>6262.9</v>
      </c>
      <c r="O9" s="330">
        <v>7540.05</v>
      </c>
      <c r="P9" s="330">
        <v>9562.7000000000007</v>
      </c>
      <c r="Q9" s="330">
        <v>5466.25</v>
      </c>
      <c r="R9" s="330">
        <v>5719.55</v>
      </c>
      <c r="S9" s="330">
        <v>6419.35</v>
      </c>
      <c r="T9" s="330">
        <v>9178.4</v>
      </c>
      <c r="U9" s="330">
        <v>5607</v>
      </c>
      <c r="V9" s="330">
        <v>6096.1</v>
      </c>
      <c r="W9" s="330">
        <v>6697.7</v>
      </c>
      <c r="X9" s="330">
        <v>9611.85</v>
      </c>
      <c r="Y9" s="330">
        <v>3702.3</v>
      </c>
      <c r="Z9" s="330">
        <v>4057.75</v>
      </c>
      <c r="AA9" s="331">
        <v>27338.15</v>
      </c>
      <c r="AB9" s="331">
        <v>18758.650000000001</v>
      </c>
      <c r="AC9" s="332">
        <v>5786.6</v>
      </c>
      <c r="AD9" s="332">
        <v>7020.65</v>
      </c>
      <c r="AE9" s="332">
        <v>9812.15</v>
      </c>
      <c r="AF9" s="333">
        <v>26521.75</v>
      </c>
      <c r="AG9" s="333">
        <v>25368.7</v>
      </c>
      <c r="AH9" s="333">
        <v>17666.5</v>
      </c>
      <c r="AI9" s="334">
        <v>5540.4</v>
      </c>
      <c r="AJ9" s="334">
        <v>5541.3</v>
      </c>
      <c r="AK9" s="334">
        <v>6716.6</v>
      </c>
      <c r="AL9" s="334">
        <v>7645.6</v>
      </c>
      <c r="AM9" s="334">
        <v>12881.1</v>
      </c>
      <c r="AN9" s="334">
        <v>5068.6000000000004</v>
      </c>
      <c r="AO9" s="334">
        <v>5223.45</v>
      </c>
      <c r="AP9" s="334">
        <v>6827.75</v>
      </c>
      <c r="AQ9" s="334">
        <v>12147.6</v>
      </c>
      <c r="AR9" s="334">
        <v>5165</v>
      </c>
      <c r="AS9" s="334">
        <v>5343.45</v>
      </c>
      <c r="AT9" s="334">
        <v>3497.9</v>
      </c>
      <c r="AU9" s="334">
        <v>3698.35</v>
      </c>
      <c r="AV9" s="335"/>
      <c r="AW9" s="336">
        <f t="shared" si="0"/>
        <v>14397.725</v>
      </c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</row>
    <row r="10" spans="1:68">
      <c r="A10" s="14" t="s">
        <v>235</v>
      </c>
      <c r="B10" s="14" t="s">
        <v>100</v>
      </c>
      <c r="C10" s="327">
        <v>11159.15</v>
      </c>
      <c r="D10" s="327">
        <v>10946.05</v>
      </c>
      <c r="E10" s="328">
        <v>4265.8500000000004</v>
      </c>
      <c r="F10" s="329">
        <v>4063.8</v>
      </c>
      <c r="G10" s="330">
        <v>2772.85</v>
      </c>
      <c r="H10" s="330">
        <v>2972.25</v>
      </c>
      <c r="I10" s="330">
        <v>3665.2</v>
      </c>
      <c r="J10" s="330">
        <v>4875.3999999999996</v>
      </c>
      <c r="K10" s="330">
        <v>2775.9</v>
      </c>
      <c r="L10" s="330">
        <v>3010.2</v>
      </c>
      <c r="M10" s="330">
        <v>2784.45</v>
      </c>
      <c r="N10" s="330">
        <v>3004.6</v>
      </c>
      <c r="O10" s="330">
        <v>3706.8</v>
      </c>
      <c r="P10" s="330">
        <v>4931.45</v>
      </c>
      <c r="Q10" s="330">
        <v>2912.2</v>
      </c>
      <c r="R10" s="330">
        <v>3183.4</v>
      </c>
      <c r="S10" s="330">
        <v>3496.7</v>
      </c>
      <c r="T10" s="330">
        <v>5111.3500000000004</v>
      </c>
      <c r="U10" s="330">
        <v>3341.9</v>
      </c>
      <c r="V10" s="330">
        <v>3627.05</v>
      </c>
      <c r="W10" s="330">
        <v>4053.65</v>
      </c>
      <c r="X10" s="330">
        <v>6007.55</v>
      </c>
      <c r="Y10" s="330">
        <v>3609.85</v>
      </c>
      <c r="Z10" s="330">
        <v>4043.15</v>
      </c>
      <c r="AA10" s="331">
        <v>16081.1</v>
      </c>
      <c r="AB10" s="331">
        <v>19629.3</v>
      </c>
      <c r="AC10" s="332">
        <v>3319.05</v>
      </c>
      <c r="AD10" s="332">
        <v>4242.8999999999996</v>
      </c>
      <c r="AE10" s="332">
        <v>5947.7</v>
      </c>
      <c r="AF10" s="333">
        <v>13548.6</v>
      </c>
      <c r="AG10" s="333">
        <v>13557.9</v>
      </c>
      <c r="AH10" s="333">
        <v>18560.3</v>
      </c>
      <c r="AI10" s="334">
        <v>2410.5</v>
      </c>
      <c r="AJ10" s="334">
        <v>2529</v>
      </c>
      <c r="AK10" s="334">
        <v>3223.8</v>
      </c>
      <c r="AL10" s="334">
        <v>3748.5</v>
      </c>
      <c r="AM10" s="334">
        <v>6986.75</v>
      </c>
      <c r="AN10" s="334">
        <v>2461.1999999999998</v>
      </c>
      <c r="AO10" s="334">
        <v>2625.65</v>
      </c>
      <c r="AP10" s="334">
        <v>3663.9</v>
      </c>
      <c r="AQ10" s="334">
        <v>7084.75</v>
      </c>
      <c r="AR10" s="334">
        <v>2796</v>
      </c>
      <c r="AS10" s="334">
        <v>2933.2</v>
      </c>
      <c r="AT10" s="334">
        <v>3078.65</v>
      </c>
      <c r="AU10" s="334">
        <v>3298.6</v>
      </c>
      <c r="AV10" s="335"/>
      <c r="AW10" s="336">
        <f t="shared" si="0"/>
        <v>8479.15</v>
      </c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</row>
    <row r="11" spans="1:68">
      <c r="A11" s="14" t="s">
        <v>213</v>
      </c>
      <c r="B11" s="14" t="s">
        <v>103</v>
      </c>
      <c r="C11" s="327">
        <v>10891.1</v>
      </c>
      <c r="D11" s="327">
        <v>12135.15</v>
      </c>
      <c r="E11" s="328">
        <v>4139.6315789473601</v>
      </c>
      <c r="F11" s="329">
        <v>2952.1</v>
      </c>
      <c r="G11" s="330">
        <v>1342.9</v>
      </c>
      <c r="H11" s="330">
        <v>1385.7</v>
      </c>
      <c r="I11" s="330">
        <v>1609.85</v>
      </c>
      <c r="J11" s="330">
        <v>2016.95</v>
      </c>
      <c r="K11" s="330">
        <v>1649.05</v>
      </c>
      <c r="L11" s="330">
        <v>1766.15</v>
      </c>
      <c r="M11" s="330">
        <v>2049.65</v>
      </c>
      <c r="N11" s="330">
        <v>2131.65</v>
      </c>
      <c r="O11" s="330">
        <v>2635.15</v>
      </c>
      <c r="P11" s="330">
        <v>3459.95</v>
      </c>
      <c r="Q11" s="330">
        <v>2740.6666666666601</v>
      </c>
      <c r="R11" s="330">
        <v>2873.8421052631502</v>
      </c>
      <c r="S11" s="330">
        <v>3155.6315789473601</v>
      </c>
      <c r="T11" s="330">
        <v>4441.05</v>
      </c>
      <c r="U11" s="330">
        <v>3288.2631578947298</v>
      </c>
      <c r="V11" s="330">
        <v>3586.45</v>
      </c>
      <c r="W11" s="330">
        <v>3957.7</v>
      </c>
      <c r="X11" s="330">
        <v>5803.15</v>
      </c>
      <c r="Y11" s="330">
        <v>3908.3</v>
      </c>
      <c r="Z11" s="330">
        <v>4233.2</v>
      </c>
      <c r="AA11" s="331">
        <v>15005.85</v>
      </c>
      <c r="AB11" s="331">
        <v>21693.7</v>
      </c>
      <c r="AC11" s="332">
        <v>3591.6842105263099</v>
      </c>
      <c r="AD11" s="332">
        <v>4076.10526315789</v>
      </c>
      <c r="AE11" s="332">
        <v>5074.3999999999996</v>
      </c>
      <c r="AF11" s="333">
        <v>8270</v>
      </c>
      <c r="AG11" s="333">
        <v>11373.1</v>
      </c>
      <c r="AH11" s="333">
        <v>19861.650000000001</v>
      </c>
      <c r="AI11" s="334">
        <v>1727.35</v>
      </c>
      <c r="AJ11" s="334">
        <v>1763.65</v>
      </c>
      <c r="AK11" s="334">
        <v>2155.6999999999998</v>
      </c>
      <c r="AL11" s="334">
        <v>2493.0500000000002</v>
      </c>
      <c r="AM11" s="334">
        <v>4666.7</v>
      </c>
      <c r="AN11" s="334">
        <v>2409.15</v>
      </c>
      <c r="AO11" s="334">
        <v>2443.10526315789</v>
      </c>
      <c r="AP11" s="334">
        <v>3246.8</v>
      </c>
      <c r="AQ11" s="334">
        <v>5486.85</v>
      </c>
      <c r="AR11" s="334">
        <v>2790.21052631578</v>
      </c>
      <c r="AS11" s="334">
        <v>2959.0555555555502</v>
      </c>
      <c r="AT11" s="334">
        <v>3461.15</v>
      </c>
      <c r="AU11" s="334">
        <v>3635.05</v>
      </c>
      <c r="AV11" s="335"/>
      <c r="AW11" s="336">
        <f t="shared" si="0"/>
        <v>7940.9828947368396</v>
      </c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</row>
    <row r="12" spans="1:68">
      <c r="A12" s="14" t="s">
        <v>214</v>
      </c>
      <c r="B12" s="14" t="s">
        <v>104</v>
      </c>
      <c r="C12" s="327">
        <v>8606.7999999999975</v>
      </c>
      <c r="D12" s="327">
        <v>8397.65</v>
      </c>
      <c r="E12" s="328">
        <v>3234.75</v>
      </c>
      <c r="F12" s="329">
        <v>3534.55</v>
      </c>
      <c r="G12" s="330">
        <v>2591.85</v>
      </c>
      <c r="H12" s="330">
        <v>2693.9</v>
      </c>
      <c r="I12" s="330">
        <v>3297.8</v>
      </c>
      <c r="J12" s="330">
        <v>4217.45</v>
      </c>
      <c r="K12" s="330">
        <v>2723.75</v>
      </c>
      <c r="L12" s="330">
        <v>2890.5</v>
      </c>
      <c r="M12" s="330">
        <v>2855.85</v>
      </c>
      <c r="N12" s="330">
        <v>2997.6</v>
      </c>
      <c r="O12" s="330">
        <v>3652.05</v>
      </c>
      <c r="P12" s="330">
        <v>4593.75</v>
      </c>
      <c r="Q12" s="330">
        <v>2373.5</v>
      </c>
      <c r="R12" s="330">
        <v>2517.25</v>
      </c>
      <c r="S12" s="330">
        <v>2794.55</v>
      </c>
      <c r="T12" s="330">
        <v>4004.45</v>
      </c>
      <c r="U12" s="330">
        <v>2808.85</v>
      </c>
      <c r="V12" s="330">
        <v>3080.25</v>
      </c>
      <c r="W12" s="330">
        <v>3357.4</v>
      </c>
      <c r="X12" s="330">
        <v>4970.7</v>
      </c>
      <c r="Y12" s="330">
        <v>2947.25</v>
      </c>
      <c r="Z12" s="330">
        <v>3115.5</v>
      </c>
      <c r="AA12" s="331">
        <v>13305.4</v>
      </c>
      <c r="AB12" s="331">
        <v>16089.55</v>
      </c>
      <c r="AC12" s="332">
        <v>2526.0500000000002</v>
      </c>
      <c r="AD12" s="332">
        <v>3647.8</v>
      </c>
      <c r="AE12" s="332">
        <v>4493.8</v>
      </c>
      <c r="AF12" s="333">
        <v>12311.65</v>
      </c>
      <c r="AG12" s="333">
        <v>11424.8</v>
      </c>
      <c r="AH12" s="333">
        <v>15087.75</v>
      </c>
      <c r="AI12" s="334">
        <v>2440.5500000000002</v>
      </c>
      <c r="AJ12" s="334">
        <v>2539.65</v>
      </c>
      <c r="AK12" s="334">
        <v>3137.4</v>
      </c>
      <c r="AL12" s="334">
        <v>3723.85</v>
      </c>
      <c r="AM12" s="334">
        <v>6504.05</v>
      </c>
      <c r="AN12" s="334">
        <v>2005.8</v>
      </c>
      <c r="AO12" s="334">
        <v>2137.9</v>
      </c>
      <c r="AP12" s="334">
        <v>3225.05</v>
      </c>
      <c r="AQ12" s="334">
        <v>6033.3</v>
      </c>
      <c r="AR12" s="334">
        <v>2279.5500000000002</v>
      </c>
      <c r="AS12" s="334">
        <v>2447.1</v>
      </c>
      <c r="AT12" s="334">
        <v>2401.15</v>
      </c>
      <c r="AU12" s="334">
        <v>2574.4499999999998</v>
      </c>
      <c r="AV12" s="335"/>
      <c r="AW12" s="336">
        <f t="shared" si="0"/>
        <v>6896.8749999999991</v>
      </c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</row>
    <row r="13" spans="1:68">
      <c r="A13" s="14" t="s">
        <v>389</v>
      </c>
      <c r="B13" s="14" t="s">
        <v>105</v>
      </c>
      <c r="C13" s="327">
        <v>26334.45</v>
      </c>
      <c r="D13" s="327">
        <v>29442.25</v>
      </c>
      <c r="E13" s="328">
        <v>8220.85</v>
      </c>
      <c r="F13" s="329">
        <v>4897.2</v>
      </c>
      <c r="G13" s="330">
        <v>2788.1</v>
      </c>
      <c r="H13" s="330">
        <v>2942.45</v>
      </c>
      <c r="I13" s="330">
        <v>3608.45</v>
      </c>
      <c r="J13" s="330">
        <v>4677.3</v>
      </c>
      <c r="K13" s="330">
        <v>3576.95</v>
      </c>
      <c r="L13" s="330">
        <v>3674</v>
      </c>
      <c r="M13" s="330">
        <v>5000.2</v>
      </c>
      <c r="N13" s="330">
        <v>5331.45</v>
      </c>
      <c r="O13" s="330">
        <v>6551.25</v>
      </c>
      <c r="P13" s="330">
        <v>8779.35</v>
      </c>
      <c r="Q13" s="330">
        <v>6123.7</v>
      </c>
      <c r="R13" s="330">
        <v>6561.3</v>
      </c>
      <c r="S13" s="330">
        <v>7197.45</v>
      </c>
      <c r="T13" s="330">
        <v>10773.85</v>
      </c>
      <c r="U13" s="330">
        <v>9120.2000000000007</v>
      </c>
      <c r="V13" s="330">
        <v>10102.5</v>
      </c>
      <c r="W13" s="330">
        <v>11146.05</v>
      </c>
      <c r="X13" s="330">
        <v>16734.05</v>
      </c>
      <c r="Y13" s="330">
        <v>11218.3</v>
      </c>
      <c r="Z13" s="330">
        <v>12440.8</v>
      </c>
      <c r="AA13" s="331">
        <v>38837.449999999997</v>
      </c>
      <c r="AB13" s="331">
        <v>62136.3</v>
      </c>
      <c r="AC13" s="332">
        <v>6145.15</v>
      </c>
      <c r="AD13" s="332">
        <v>9163.75</v>
      </c>
      <c r="AE13" s="332">
        <v>11681.7</v>
      </c>
      <c r="AF13" s="333">
        <v>19865.55</v>
      </c>
      <c r="AG13" s="333">
        <v>31248.3</v>
      </c>
      <c r="AH13" s="333">
        <v>59405.75</v>
      </c>
      <c r="AI13" s="334">
        <v>4040.05</v>
      </c>
      <c r="AJ13" s="334">
        <v>4191.25</v>
      </c>
      <c r="AK13" s="334">
        <v>5331.75</v>
      </c>
      <c r="AL13" s="334">
        <v>6282.45</v>
      </c>
      <c r="AM13" s="334">
        <v>11775.9</v>
      </c>
      <c r="AN13" s="334">
        <v>5030.7</v>
      </c>
      <c r="AO13" s="334">
        <v>5130.3999999999996</v>
      </c>
      <c r="AP13" s="334">
        <v>7397.35</v>
      </c>
      <c r="AQ13" s="334">
        <v>14537.05</v>
      </c>
      <c r="AR13" s="334">
        <v>7269.8</v>
      </c>
      <c r="AS13" s="334">
        <v>7772.1</v>
      </c>
      <c r="AT13" s="334">
        <v>8946.7000000000007</v>
      </c>
      <c r="AU13" s="334">
        <v>9804.75</v>
      </c>
      <c r="AV13" s="335"/>
      <c r="AW13" s="336">
        <f t="shared" si="0"/>
        <v>19358.2</v>
      </c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</row>
    <row r="14" spans="1:68">
      <c r="A14" s="14" t="s">
        <v>390</v>
      </c>
      <c r="B14" s="14" t="s">
        <v>106</v>
      </c>
      <c r="C14" s="327">
        <v>11441.35</v>
      </c>
      <c r="D14" s="327">
        <v>14842.6</v>
      </c>
      <c r="E14" s="328">
        <v>4461.3</v>
      </c>
      <c r="F14" s="329">
        <v>2888.95</v>
      </c>
      <c r="G14" s="330">
        <v>1863.85</v>
      </c>
      <c r="H14" s="330">
        <v>1933.9</v>
      </c>
      <c r="I14" s="330">
        <v>2271.5</v>
      </c>
      <c r="J14" s="330">
        <v>2810.05</v>
      </c>
      <c r="K14" s="330">
        <v>2564.25</v>
      </c>
      <c r="L14" s="330">
        <v>2624.4</v>
      </c>
      <c r="M14" s="330">
        <v>2477.4499999999998</v>
      </c>
      <c r="N14" s="330">
        <v>2569.9499999999998</v>
      </c>
      <c r="O14" s="330">
        <v>2993.55</v>
      </c>
      <c r="P14" s="330">
        <v>3683.4</v>
      </c>
      <c r="Q14" s="330">
        <v>3948.9</v>
      </c>
      <c r="R14" s="330">
        <v>4118.3999999999996</v>
      </c>
      <c r="S14" s="330">
        <v>4419.6000000000004</v>
      </c>
      <c r="T14" s="330">
        <v>5491.6</v>
      </c>
      <c r="U14" s="330">
        <v>3945.4</v>
      </c>
      <c r="V14" s="330">
        <v>4167.1499999999996</v>
      </c>
      <c r="W14" s="330">
        <v>4403.3</v>
      </c>
      <c r="X14" s="330">
        <v>5815.4</v>
      </c>
      <c r="Y14" s="330">
        <v>6955.95</v>
      </c>
      <c r="Z14" s="330">
        <v>6921.1</v>
      </c>
      <c r="AA14" s="331">
        <v>16005.4</v>
      </c>
      <c r="AB14" s="331">
        <v>21346.45</v>
      </c>
      <c r="AC14" s="332">
        <v>3832</v>
      </c>
      <c r="AD14" s="332">
        <v>5008.55</v>
      </c>
      <c r="AE14" s="332">
        <v>5510.8</v>
      </c>
      <c r="AF14" s="333">
        <v>10242.200000000001</v>
      </c>
      <c r="AG14" s="333">
        <v>13456.95</v>
      </c>
      <c r="AH14" s="333">
        <v>20434.8</v>
      </c>
      <c r="AI14" s="334">
        <v>2304.9</v>
      </c>
      <c r="AJ14" s="334">
        <v>2321.4499999999998</v>
      </c>
      <c r="AK14" s="334">
        <v>2678.6</v>
      </c>
      <c r="AL14" s="334">
        <v>2960.15</v>
      </c>
      <c r="AM14" s="334">
        <v>4899.55</v>
      </c>
      <c r="AN14" s="334">
        <v>3763.45</v>
      </c>
      <c r="AO14" s="334">
        <v>3794.2</v>
      </c>
      <c r="AP14" s="334">
        <v>4513.6000000000004</v>
      </c>
      <c r="AQ14" s="334">
        <v>6896.7</v>
      </c>
      <c r="AR14" s="334">
        <v>3602.55</v>
      </c>
      <c r="AS14" s="334">
        <v>3722.8</v>
      </c>
      <c r="AT14" s="334">
        <v>6553.8</v>
      </c>
      <c r="AU14" s="334">
        <v>6254.3</v>
      </c>
      <c r="AV14" s="335"/>
      <c r="AW14" s="336">
        <f t="shared" si="0"/>
        <v>8553.2375000000011</v>
      </c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</row>
    <row r="15" spans="1:68">
      <c r="A15" s="14" t="s">
        <v>368</v>
      </c>
      <c r="B15" s="14" t="s">
        <v>107</v>
      </c>
      <c r="C15" s="327">
        <v>26417.55</v>
      </c>
      <c r="D15" s="327">
        <v>23489.15</v>
      </c>
      <c r="E15" s="328">
        <v>7490.55</v>
      </c>
      <c r="F15" s="329">
        <v>7941.75</v>
      </c>
      <c r="G15" s="330">
        <v>5981.75</v>
      </c>
      <c r="H15" s="330">
        <v>6229.4</v>
      </c>
      <c r="I15" s="330">
        <v>7662.1</v>
      </c>
      <c r="J15" s="330">
        <v>10012.75</v>
      </c>
      <c r="K15" s="330">
        <v>5342.65</v>
      </c>
      <c r="L15" s="330">
        <v>5552.4</v>
      </c>
      <c r="M15" s="330">
        <v>6355.65</v>
      </c>
      <c r="N15" s="330">
        <v>6663.9</v>
      </c>
      <c r="O15" s="330">
        <v>8103.7368421052597</v>
      </c>
      <c r="P15" s="330">
        <v>10600.4</v>
      </c>
      <c r="Q15" s="330">
        <v>5896.55</v>
      </c>
      <c r="R15" s="330">
        <v>6280.15</v>
      </c>
      <c r="S15" s="330">
        <v>6816.35</v>
      </c>
      <c r="T15" s="330">
        <v>9980.35</v>
      </c>
      <c r="U15" s="330">
        <v>7424.7</v>
      </c>
      <c r="V15" s="330">
        <v>8086.4</v>
      </c>
      <c r="W15" s="330">
        <v>8943.7000000000007</v>
      </c>
      <c r="X15" s="330">
        <v>13072.3</v>
      </c>
      <c r="Y15" s="330">
        <v>7828.2</v>
      </c>
      <c r="Z15" s="330">
        <v>8532.85</v>
      </c>
      <c r="AA15" s="331">
        <v>34707.75</v>
      </c>
      <c r="AB15" s="331">
        <v>42514.15</v>
      </c>
      <c r="AC15" s="332">
        <v>6092.8</v>
      </c>
      <c r="AD15" s="332">
        <v>7447.0526315789402</v>
      </c>
      <c r="AE15" s="332">
        <v>10759.85</v>
      </c>
      <c r="AF15" s="333">
        <v>32697.5</v>
      </c>
      <c r="AG15" s="333">
        <v>30647.1</v>
      </c>
      <c r="AH15" s="333">
        <v>39741.85</v>
      </c>
      <c r="AI15" s="334">
        <v>5166.8</v>
      </c>
      <c r="AJ15" s="334">
        <v>5281.65</v>
      </c>
      <c r="AK15" s="334">
        <v>6587.85</v>
      </c>
      <c r="AL15" s="334">
        <v>7646.55</v>
      </c>
      <c r="AM15" s="334">
        <v>14281.05</v>
      </c>
      <c r="AN15" s="334">
        <v>4821.05</v>
      </c>
      <c r="AO15" s="334">
        <v>4944.75</v>
      </c>
      <c r="AP15" s="334">
        <v>6928.4</v>
      </c>
      <c r="AQ15" s="334">
        <v>13170.1</v>
      </c>
      <c r="AR15" s="334">
        <v>5952.7</v>
      </c>
      <c r="AS15" s="334">
        <v>6346.15</v>
      </c>
      <c r="AT15" s="334">
        <v>6360.2</v>
      </c>
      <c r="AU15" s="334">
        <v>6756.5</v>
      </c>
      <c r="AV15" s="335"/>
      <c r="AW15" s="336">
        <f t="shared" si="0"/>
        <v>18445.662500000002</v>
      </c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</row>
    <row r="16" spans="1:68">
      <c r="A16" s="14" t="s">
        <v>369</v>
      </c>
      <c r="B16" s="14" t="s">
        <v>101</v>
      </c>
      <c r="C16" s="327">
        <v>9789.85</v>
      </c>
      <c r="D16" s="327">
        <v>10799.1</v>
      </c>
      <c r="E16" s="328">
        <v>2855.2</v>
      </c>
      <c r="F16" s="329">
        <v>1767.2</v>
      </c>
      <c r="G16" s="330">
        <v>955.8</v>
      </c>
      <c r="H16" s="330">
        <v>1004.05</v>
      </c>
      <c r="I16" s="330">
        <v>1220.2</v>
      </c>
      <c r="J16" s="330">
        <v>1566.95</v>
      </c>
      <c r="K16" s="330">
        <v>1187.45</v>
      </c>
      <c r="L16" s="330">
        <v>1238.05</v>
      </c>
      <c r="M16" s="330">
        <v>1565.65</v>
      </c>
      <c r="N16" s="330">
        <v>1629.3</v>
      </c>
      <c r="O16" s="330">
        <v>1999.7</v>
      </c>
      <c r="P16" s="330">
        <v>2570.85</v>
      </c>
      <c r="Q16" s="330">
        <v>2083.9</v>
      </c>
      <c r="R16" s="330">
        <v>2163.8000000000002</v>
      </c>
      <c r="S16" s="330">
        <v>2389.6999999999998</v>
      </c>
      <c r="T16" s="330">
        <v>3319.55</v>
      </c>
      <c r="U16" s="330">
        <v>2709.1</v>
      </c>
      <c r="V16" s="330">
        <v>2980.35</v>
      </c>
      <c r="W16" s="330">
        <v>3276.15</v>
      </c>
      <c r="X16" s="330">
        <v>4862.2</v>
      </c>
      <c r="Y16" s="330">
        <v>3366.9</v>
      </c>
      <c r="Z16" s="330">
        <v>3696.25</v>
      </c>
      <c r="AA16" s="331">
        <v>13778.9</v>
      </c>
      <c r="AB16" s="331">
        <v>21488.05</v>
      </c>
      <c r="AC16" s="332">
        <v>2213.35</v>
      </c>
      <c r="AD16" s="332">
        <v>3332.95</v>
      </c>
      <c r="AE16" s="332">
        <v>3742.95</v>
      </c>
      <c r="AF16" s="333">
        <v>7363.75</v>
      </c>
      <c r="AG16" s="333">
        <v>10233.450000000001</v>
      </c>
      <c r="AH16" s="333">
        <v>21288.15</v>
      </c>
      <c r="AI16" s="334">
        <v>1277.55</v>
      </c>
      <c r="AJ16" s="334">
        <v>1344.75</v>
      </c>
      <c r="AK16" s="334">
        <v>1620</v>
      </c>
      <c r="AL16" s="334">
        <v>1853.9</v>
      </c>
      <c r="AM16" s="334">
        <v>3311.4</v>
      </c>
      <c r="AN16" s="334">
        <v>1685.85</v>
      </c>
      <c r="AO16" s="334">
        <v>1763.75</v>
      </c>
      <c r="AP16" s="334">
        <v>2387.6999999999998</v>
      </c>
      <c r="AQ16" s="334">
        <v>4415.3500000000004</v>
      </c>
      <c r="AR16" s="334">
        <v>2227.1</v>
      </c>
      <c r="AS16" s="334">
        <v>2360.0500000000002</v>
      </c>
      <c r="AT16" s="334">
        <v>2989.55</v>
      </c>
      <c r="AU16" s="334">
        <v>3275.2</v>
      </c>
      <c r="AV16" s="335"/>
      <c r="AW16" s="336">
        <f t="shared" si="0"/>
        <v>6925.375</v>
      </c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</row>
    <row r="17" spans="1:68">
      <c r="A17" s="14" t="s">
        <v>124</v>
      </c>
      <c r="B17" s="14" t="s">
        <v>108</v>
      </c>
      <c r="C17" s="327">
        <v>16407.7</v>
      </c>
      <c r="D17" s="327">
        <v>13812.5</v>
      </c>
      <c r="E17" s="328">
        <v>5983.8</v>
      </c>
      <c r="F17" s="329">
        <v>4683.55</v>
      </c>
      <c r="G17" s="330">
        <v>2607.9</v>
      </c>
      <c r="H17" s="330">
        <v>2766.55</v>
      </c>
      <c r="I17" s="330">
        <v>3304.3</v>
      </c>
      <c r="J17" s="330">
        <v>4186.55</v>
      </c>
      <c r="K17" s="330">
        <v>2822.1</v>
      </c>
      <c r="L17" s="330">
        <v>3025.05</v>
      </c>
      <c r="M17" s="330">
        <v>3054</v>
      </c>
      <c r="N17" s="330">
        <v>3263.35</v>
      </c>
      <c r="O17" s="330">
        <v>3982.9</v>
      </c>
      <c r="P17" s="330">
        <v>5111.6499999999996</v>
      </c>
      <c r="Q17" s="330">
        <v>3646.2</v>
      </c>
      <c r="R17" s="330">
        <v>3862.9</v>
      </c>
      <c r="S17" s="330">
        <v>4216.6000000000004</v>
      </c>
      <c r="T17" s="330">
        <v>5870.05</v>
      </c>
      <c r="U17" s="330">
        <v>4095.65</v>
      </c>
      <c r="V17" s="330">
        <v>4463.3500000000004</v>
      </c>
      <c r="W17" s="330">
        <v>4882.8500000000004</v>
      </c>
      <c r="X17" s="330">
        <v>6980.45</v>
      </c>
      <c r="Y17" s="330">
        <v>4340.6000000000004</v>
      </c>
      <c r="Z17" s="330">
        <v>4710.55</v>
      </c>
      <c r="AA17" s="331">
        <v>17028.45</v>
      </c>
      <c r="AB17" s="331">
        <v>21897.65</v>
      </c>
      <c r="AC17" s="332">
        <v>4799.3999999999996</v>
      </c>
      <c r="AD17" s="332">
        <v>5650.65</v>
      </c>
      <c r="AE17" s="332">
        <v>7825.5</v>
      </c>
      <c r="AF17" s="333">
        <v>12035.9</v>
      </c>
      <c r="AG17" s="333">
        <v>14358.55</v>
      </c>
      <c r="AH17" s="333">
        <v>20402.900000000001</v>
      </c>
      <c r="AI17" s="334">
        <v>2848.45</v>
      </c>
      <c r="AJ17" s="334">
        <v>2900.9</v>
      </c>
      <c r="AK17" s="334">
        <v>3548.15</v>
      </c>
      <c r="AL17" s="334">
        <v>4006.6</v>
      </c>
      <c r="AM17" s="334">
        <v>6962.95</v>
      </c>
      <c r="AN17" s="334">
        <v>3157.45</v>
      </c>
      <c r="AO17" s="334">
        <v>3294.8</v>
      </c>
      <c r="AP17" s="334">
        <v>4286.45</v>
      </c>
      <c r="AQ17" s="334">
        <v>7640.2</v>
      </c>
      <c r="AR17" s="334">
        <v>3534.1</v>
      </c>
      <c r="AS17" s="334">
        <v>3757.85</v>
      </c>
      <c r="AT17" s="334">
        <v>4090.9</v>
      </c>
      <c r="AU17" s="334">
        <v>4266.45</v>
      </c>
      <c r="AV17" s="335"/>
      <c r="AW17" s="336">
        <f t="shared" si="0"/>
        <v>10567.1</v>
      </c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</row>
    <row r="18" spans="1:68">
      <c r="A18" s="14" t="s">
        <v>109</v>
      </c>
      <c r="B18" s="14" t="s">
        <v>108</v>
      </c>
      <c r="C18" s="327">
        <v>1025.5</v>
      </c>
      <c r="D18" s="327">
        <v>1035.2</v>
      </c>
      <c r="E18" s="328">
        <v>422.45</v>
      </c>
      <c r="F18" s="329">
        <v>383.15</v>
      </c>
      <c r="G18" s="330">
        <v>256.7</v>
      </c>
      <c r="H18" s="330">
        <v>270.95</v>
      </c>
      <c r="I18" s="330">
        <v>332.35</v>
      </c>
      <c r="J18" s="330">
        <v>441.45</v>
      </c>
      <c r="K18" s="330">
        <v>265.5</v>
      </c>
      <c r="L18" s="330">
        <v>285.85000000000002</v>
      </c>
      <c r="M18" s="330">
        <v>255.35</v>
      </c>
      <c r="N18" s="330">
        <v>276.39999999999998</v>
      </c>
      <c r="O18" s="330">
        <v>340.35</v>
      </c>
      <c r="P18" s="330">
        <v>438.45</v>
      </c>
      <c r="Q18" s="330">
        <v>300.64999999999998</v>
      </c>
      <c r="R18" s="330">
        <v>312.64999999999998</v>
      </c>
      <c r="S18" s="330">
        <v>336.05</v>
      </c>
      <c r="T18" s="330">
        <v>499.65</v>
      </c>
      <c r="U18" s="330">
        <v>331.6</v>
      </c>
      <c r="V18" s="330">
        <v>363.55</v>
      </c>
      <c r="W18" s="330">
        <v>400.1</v>
      </c>
      <c r="X18" s="330">
        <v>588.1</v>
      </c>
      <c r="Y18" s="330">
        <v>361.15</v>
      </c>
      <c r="Z18" s="330">
        <v>397.15</v>
      </c>
      <c r="AA18" s="331">
        <v>1697.95</v>
      </c>
      <c r="AB18" s="331">
        <v>2346.25</v>
      </c>
      <c r="AC18" s="332">
        <v>323.75</v>
      </c>
      <c r="AD18" s="332">
        <v>421.3</v>
      </c>
      <c r="AE18" s="332">
        <v>564.6</v>
      </c>
      <c r="AF18" s="333">
        <v>1459.35</v>
      </c>
      <c r="AG18" s="333">
        <v>1494.35</v>
      </c>
      <c r="AH18" s="333">
        <v>2235.8000000000002</v>
      </c>
      <c r="AI18" s="334">
        <v>218.9</v>
      </c>
      <c r="AJ18" s="334">
        <v>224.9</v>
      </c>
      <c r="AK18" s="334">
        <v>292.14999999999998</v>
      </c>
      <c r="AL18" s="334">
        <v>332.95</v>
      </c>
      <c r="AM18" s="334">
        <v>608.70000000000005</v>
      </c>
      <c r="AN18" s="334">
        <v>258.3</v>
      </c>
      <c r="AO18" s="334">
        <v>276.55</v>
      </c>
      <c r="AP18" s="334">
        <v>342.2</v>
      </c>
      <c r="AQ18" s="334">
        <v>643.1</v>
      </c>
      <c r="AR18" s="334">
        <v>272.35000000000002</v>
      </c>
      <c r="AS18" s="334">
        <v>291.05</v>
      </c>
      <c r="AT18" s="334">
        <v>304</v>
      </c>
      <c r="AU18" s="334">
        <v>318.64999999999998</v>
      </c>
      <c r="AV18" s="335"/>
      <c r="AW18" s="336">
        <f t="shared" si="0"/>
        <v>841.19999999999993</v>
      </c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</row>
    <row r="19" spans="1:68">
      <c r="A19" s="14" t="s">
        <v>187</v>
      </c>
      <c r="B19" s="14" t="s">
        <v>110</v>
      </c>
      <c r="C19" s="327">
        <v>2425.5500000000002</v>
      </c>
      <c r="D19" s="327">
        <v>2578.0500000000002</v>
      </c>
      <c r="E19" s="328">
        <v>810.25</v>
      </c>
      <c r="F19" s="329">
        <v>703.65</v>
      </c>
      <c r="G19" s="330">
        <v>514.45000000000005</v>
      </c>
      <c r="H19" s="330">
        <v>541.6</v>
      </c>
      <c r="I19" s="330">
        <v>662.35</v>
      </c>
      <c r="J19" s="330">
        <v>857.45</v>
      </c>
      <c r="K19" s="330">
        <v>547.35</v>
      </c>
      <c r="L19" s="330">
        <v>584.29999999999995</v>
      </c>
      <c r="M19" s="330">
        <v>558.85</v>
      </c>
      <c r="N19" s="330">
        <v>589.25</v>
      </c>
      <c r="O19" s="330">
        <v>707.7</v>
      </c>
      <c r="P19" s="330">
        <v>935</v>
      </c>
      <c r="Q19" s="330">
        <v>628.35</v>
      </c>
      <c r="R19" s="330">
        <v>681.05</v>
      </c>
      <c r="S19" s="330">
        <v>772.5</v>
      </c>
      <c r="T19" s="330">
        <v>1067.5</v>
      </c>
      <c r="U19" s="330">
        <v>748.05</v>
      </c>
      <c r="V19" s="330">
        <v>810.75</v>
      </c>
      <c r="W19" s="330">
        <v>888.95</v>
      </c>
      <c r="X19" s="330">
        <v>1288.45</v>
      </c>
      <c r="Y19" s="330">
        <v>864.1</v>
      </c>
      <c r="Z19" s="330">
        <v>989.95</v>
      </c>
      <c r="AA19" s="331">
        <v>3501.1</v>
      </c>
      <c r="AB19" s="331">
        <v>4386.8500000000004</v>
      </c>
      <c r="AC19" s="332">
        <v>665.8</v>
      </c>
      <c r="AD19" s="332">
        <v>816.25</v>
      </c>
      <c r="AE19" s="332">
        <v>1139.55</v>
      </c>
      <c r="AF19" s="333">
        <v>2661.1</v>
      </c>
      <c r="AG19" s="333">
        <v>2818.6</v>
      </c>
      <c r="AH19" s="333">
        <v>4349.75</v>
      </c>
      <c r="AI19" s="334">
        <v>477.2</v>
      </c>
      <c r="AJ19" s="334">
        <v>506.7</v>
      </c>
      <c r="AK19" s="334">
        <v>616.1</v>
      </c>
      <c r="AL19" s="334">
        <v>715.9</v>
      </c>
      <c r="AM19" s="334">
        <v>1259.5</v>
      </c>
      <c r="AN19" s="334">
        <v>565.9</v>
      </c>
      <c r="AO19" s="334">
        <v>571.29999999999995</v>
      </c>
      <c r="AP19" s="334">
        <v>785.2</v>
      </c>
      <c r="AQ19" s="334">
        <v>1429.85</v>
      </c>
      <c r="AR19" s="334">
        <v>601.9</v>
      </c>
      <c r="AS19" s="334">
        <v>657.45</v>
      </c>
      <c r="AT19" s="334">
        <v>781.05</v>
      </c>
      <c r="AU19" s="334">
        <v>879.45</v>
      </c>
      <c r="AV19" s="335"/>
      <c r="AW19" s="336">
        <f t="shared" si="0"/>
        <v>1803.5249999999999</v>
      </c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</row>
    <row r="20" spans="1:68">
      <c r="A20" s="14" t="s">
        <v>56</v>
      </c>
      <c r="B20" s="14" t="s">
        <v>111</v>
      </c>
      <c r="C20" s="327">
        <v>3157.05</v>
      </c>
      <c r="D20" s="327">
        <v>2767</v>
      </c>
      <c r="E20" s="328">
        <v>1094.4000000000001</v>
      </c>
      <c r="F20" s="329">
        <v>1011.8</v>
      </c>
      <c r="G20" s="330">
        <v>772.2</v>
      </c>
      <c r="H20" s="330">
        <v>815.8</v>
      </c>
      <c r="I20" s="330">
        <v>1007.8</v>
      </c>
      <c r="J20" s="330">
        <v>1316.15</v>
      </c>
      <c r="K20" s="330">
        <v>769.2</v>
      </c>
      <c r="L20" s="330">
        <v>812.7</v>
      </c>
      <c r="M20" s="330">
        <v>783.1</v>
      </c>
      <c r="N20" s="330">
        <v>835.6</v>
      </c>
      <c r="O20" s="330">
        <v>1010.5</v>
      </c>
      <c r="P20" s="330">
        <v>1347.55</v>
      </c>
      <c r="Q20" s="330">
        <v>827.8</v>
      </c>
      <c r="R20" s="330">
        <v>870.15</v>
      </c>
      <c r="S20" s="330">
        <v>955</v>
      </c>
      <c r="T20" s="330">
        <v>1378.05</v>
      </c>
      <c r="U20" s="330">
        <v>920.5</v>
      </c>
      <c r="V20" s="330">
        <v>1002.35</v>
      </c>
      <c r="W20" s="330">
        <v>1068.3</v>
      </c>
      <c r="X20" s="330">
        <v>1720.3</v>
      </c>
      <c r="Y20" s="330">
        <v>1106.1500000000001</v>
      </c>
      <c r="Z20" s="330">
        <v>1290.5</v>
      </c>
      <c r="AA20" s="331">
        <v>4828.1499999999996</v>
      </c>
      <c r="AB20" s="331">
        <v>4655.75</v>
      </c>
      <c r="AC20" s="332">
        <v>832.05</v>
      </c>
      <c r="AD20" s="332">
        <v>1096.8499999999999</v>
      </c>
      <c r="AE20" s="332">
        <v>1550.15</v>
      </c>
      <c r="AF20" s="333">
        <v>3671.75</v>
      </c>
      <c r="AG20" s="333">
        <v>3776.85</v>
      </c>
      <c r="AH20" s="333">
        <v>4279.25</v>
      </c>
      <c r="AI20" s="334">
        <v>718.1</v>
      </c>
      <c r="AJ20" s="334">
        <v>770.65</v>
      </c>
      <c r="AK20" s="334">
        <v>916.85</v>
      </c>
      <c r="AL20" s="334">
        <v>1057.2</v>
      </c>
      <c r="AM20" s="334">
        <v>1903.3</v>
      </c>
      <c r="AN20" s="334">
        <v>778.45</v>
      </c>
      <c r="AO20" s="334">
        <v>778.7</v>
      </c>
      <c r="AP20" s="334">
        <v>1043.3499999999999</v>
      </c>
      <c r="AQ20" s="334">
        <v>1950.7</v>
      </c>
      <c r="AR20" s="334">
        <v>869.3</v>
      </c>
      <c r="AS20" s="334">
        <v>859.1</v>
      </c>
      <c r="AT20" s="334">
        <v>1138.8</v>
      </c>
      <c r="AU20" s="334">
        <v>1254.8499999999999</v>
      </c>
      <c r="AV20" s="335"/>
      <c r="AW20" s="336">
        <f t="shared" si="0"/>
        <v>2449.4249999999997</v>
      </c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</row>
    <row r="21" spans="1:68">
      <c r="A21" s="14" t="s">
        <v>64</v>
      </c>
      <c r="B21" s="14" t="s">
        <v>100</v>
      </c>
      <c r="C21" s="327">
        <v>3692.05</v>
      </c>
      <c r="D21" s="327">
        <v>4304.95</v>
      </c>
      <c r="E21" s="328">
        <v>1338.45</v>
      </c>
      <c r="F21" s="329">
        <v>1133.05</v>
      </c>
      <c r="G21" s="330">
        <v>836.75</v>
      </c>
      <c r="H21" s="330">
        <v>885.45</v>
      </c>
      <c r="I21" s="330">
        <v>1080.2</v>
      </c>
      <c r="J21" s="330">
        <v>1420.05</v>
      </c>
      <c r="K21" s="330">
        <v>841.95</v>
      </c>
      <c r="L21" s="330">
        <v>892.5</v>
      </c>
      <c r="M21" s="330">
        <v>879.25</v>
      </c>
      <c r="N21" s="330">
        <v>961.9</v>
      </c>
      <c r="O21" s="330">
        <v>1179.3</v>
      </c>
      <c r="P21" s="330">
        <v>1553.9</v>
      </c>
      <c r="Q21" s="330">
        <v>978.25</v>
      </c>
      <c r="R21" s="330">
        <v>1056.25</v>
      </c>
      <c r="S21" s="330">
        <v>1147.1500000000001</v>
      </c>
      <c r="T21" s="330">
        <v>1675.25</v>
      </c>
      <c r="U21" s="330">
        <v>1258.5999999999999</v>
      </c>
      <c r="V21" s="330">
        <v>1433.65</v>
      </c>
      <c r="W21" s="330">
        <v>1550</v>
      </c>
      <c r="X21" s="330">
        <v>2268.15</v>
      </c>
      <c r="Y21" s="330">
        <v>1614.05</v>
      </c>
      <c r="Z21" s="330">
        <v>1682.9</v>
      </c>
      <c r="AA21" s="331">
        <v>5521.2</v>
      </c>
      <c r="AB21" s="331">
        <v>7027.6</v>
      </c>
      <c r="AC21" s="332">
        <v>1069.8499999999999</v>
      </c>
      <c r="AD21" s="332">
        <v>1475</v>
      </c>
      <c r="AE21" s="332">
        <v>1911.45</v>
      </c>
      <c r="AF21" s="333">
        <v>4046.3</v>
      </c>
      <c r="AG21" s="333">
        <v>4296.3999999999996</v>
      </c>
      <c r="AH21" s="333">
        <v>6516.05</v>
      </c>
      <c r="AI21" s="334">
        <v>848.45</v>
      </c>
      <c r="AJ21" s="334">
        <v>925.45</v>
      </c>
      <c r="AK21" s="334">
        <v>1081.3</v>
      </c>
      <c r="AL21" s="334">
        <v>1229.3</v>
      </c>
      <c r="AM21" s="334">
        <v>2181.1</v>
      </c>
      <c r="AN21" s="334">
        <v>998.85</v>
      </c>
      <c r="AO21" s="334">
        <v>972.15</v>
      </c>
      <c r="AP21" s="334">
        <v>1323.65</v>
      </c>
      <c r="AQ21" s="334">
        <v>2275.6999999999998</v>
      </c>
      <c r="AR21" s="334">
        <v>1145.75</v>
      </c>
      <c r="AS21" s="334">
        <v>1186.55</v>
      </c>
      <c r="AT21" s="334">
        <v>1413.75</v>
      </c>
      <c r="AU21" s="334">
        <v>1483.8</v>
      </c>
      <c r="AV21" s="335"/>
      <c r="AW21" s="336">
        <f t="shared" si="0"/>
        <v>2850.0375000000004</v>
      </c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</row>
    <row r="22" spans="1:68">
      <c r="A22" s="14" t="s">
        <v>225</v>
      </c>
      <c r="B22" s="14" t="s">
        <v>318</v>
      </c>
      <c r="C22" s="327">
        <v>9556.75</v>
      </c>
      <c r="D22" s="327">
        <v>8736.7999999999975</v>
      </c>
      <c r="E22" s="328">
        <v>3629.65</v>
      </c>
      <c r="F22" s="329">
        <v>3498.5</v>
      </c>
      <c r="G22" s="330">
        <v>2560.4499999999998</v>
      </c>
      <c r="H22" s="330">
        <v>2747.2</v>
      </c>
      <c r="I22" s="330">
        <v>3399.95</v>
      </c>
      <c r="J22" s="330">
        <v>4550.2</v>
      </c>
      <c r="K22" s="330">
        <v>2639.8</v>
      </c>
      <c r="L22" s="330">
        <v>2759.2</v>
      </c>
      <c r="M22" s="330">
        <v>2616.9</v>
      </c>
      <c r="N22" s="330">
        <v>2761.2</v>
      </c>
      <c r="O22" s="330">
        <v>3476</v>
      </c>
      <c r="P22" s="330">
        <v>4592.55</v>
      </c>
      <c r="Q22" s="330">
        <v>2645.6</v>
      </c>
      <c r="R22" s="330">
        <v>2979.6</v>
      </c>
      <c r="S22" s="330">
        <v>3304.8</v>
      </c>
      <c r="T22" s="330">
        <v>4782.5</v>
      </c>
      <c r="U22" s="330">
        <v>3130.65</v>
      </c>
      <c r="V22" s="330">
        <v>3395.65</v>
      </c>
      <c r="W22" s="330">
        <v>3722.15</v>
      </c>
      <c r="X22" s="330">
        <v>5395.85</v>
      </c>
      <c r="Y22" s="330">
        <v>3354.8</v>
      </c>
      <c r="Z22" s="330">
        <v>3633.35</v>
      </c>
      <c r="AA22" s="331">
        <v>14994.8</v>
      </c>
      <c r="AB22" s="331">
        <v>17787.45</v>
      </c>
      <c r="AC22" s="332">
        <v>2974.7</v>
      </c>
      <c r="AD22" s="332">
        <v>3585.9</v>
      </c>
      <c r="AE22" s="332">
        <v>5378</v>
      </c>
      <c r="AF22" s="333">
        <v>13634.1</v>
      </c>
      <c r="AG22" s="333">
        <v>13813.45</v>
      </c>
      <c r="AH22" s="333">
        <v>16390.3</v>
      </c>
      <c r="AI22" s="334">
        <v>2233</v>
      </c>
      <c r="AJ22" s="334">
        <v>2345.85</v>
      </c>
      <c r="AK22" s="334">
        <v>3049.45</v>
      </c>
      <c r="AL22" s="334">
        <v>3482.05</v>
      </c>
      <c r="AM22" s="334">
        <v>6476.4</v>
      </c>
      <c r="AN22" s="334">
        <v>2226.9</v>
      </c>
      <c r="AO22" s="334">
        <v>2401.1999999999998</v>
      </c>
      <c r="AP22" s="334">
        <v>3385.7</v>
      </c>
      <c r="AQ22" s="334">
        <v>6630.35</v>
      </c>
      <c r="AR22" s="334">
        <v>2437.3000000000002</v>
      </c>
      <c r="AS22" s="334">
        <v>2692.75</v>
      </c>
      <c r="AT22" s="334">
        <v>2772.2</v>
      </c>
      <c r="AU22" s="334">
        <v>3067.3</v>
      </c>
      <c r="AV22" s="335"/>
      <c r="AW22" s="336">
        <f t="shared" si="0"/>
        <v>7603.55</v>
      </c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</row>
    <row r="23" spans="1:68">
      <c r="A23" s="14" t="s">
        <v>133</v>
      </c>
      <c r="B23" s="14" t="s">
        <v>318</v>
      </c>
      <c r="C23" s="327">
        <v>5844.7</v>
      </c>
      <c r="D23" s="327">
        <v>5975.7</v>
      </c>
      <c r="E23" s="328">
        <v>2688.3</v>
      </c>
      <c r="F23" s="329">
        <v>2778.35</v>
      </c>
      <c r="G23" s="330">
        <v>2363.75</v>
      </c>
      <c r="H23" s="330">
        <v>2538.5</v>
      </c>
      <c r="I23" s="330">
        <v>3175.3</v>
      </c>
      <c r="J23" s="330">
        <v>4223.8999999999996</v>
      </c>
      <c r="K23" s="330">
        <v>2357.9</v>
      </c>
      <c r="L23" s="330">
        <v>2499.6999999999998</v>
      </c>
      <c r="M23" s="330">
        <v>2343.1999999999998</v>
      </c>
      <c r="N23" s="330">
        <v>2523.1999999999998</v>
      </c>
      <c r="O23" s="330">
        <v>3166.2</v>
      </c>
      <c r="P23" s="330">
        <v>4126.45</v>
      </c>
      <c r="Q23" s="330">
        <v>2270.1999999999998</v>
      </c>
      <c r="R23" s="330">
        <v>2504.0500000000002</v>
      </c>
      <c r="S23" s="330">
        <v>2782.7</v>
      </c>
      <c r="T23" s="330">
        <v>4070.9</v>
      </c>
      <c r="U23" s="330">
        <v>2232</v>
      </c>
      <c r="V23" s="330">
        <v>2496.25</v>
      </c>
      <c r="W23" s="330">
        <v>2816.4</v>
      </c>
      <c r="X23" s="330">
        <v>4016.05</v>
      </c>
      <c r="Y23" s="330">
        <v>2356.9</v>
      </c>
      <c r="Z23" s="330">
        <v>2564</v>
      </c>
      <c r="AA23" s="331">
        <v>10426.450000000001</v>
      </c>
      <c r="AB23" s="331">
        <v>10318.950000000001</v>
      </c>
      <c r="AC23" s="332">
        <v>2174.15</v>
      </c>
      <c r="AD23" s="332">
        <v>2740.75</v>
      </c>
      <c r="AE23" s="332">
        <v>4106.6499999999996</v>
      </c>
      <c r="AF23" s="333">
        <v>10004.25</v>
      </c>
      <c r="AG23" s="333">
        <v>9812</v>
      </c>
      <c r="AH23" s="333">
        <v>9975.7999999999975</v>
      </c>
      <c r="AI23" s="334">
        <v>2180.3000000000002</v>
      </c>
      <c r="AJ23" s="334">
        <v>2319.1</v>
      </c>
      <c r="AK23" s="334">
        <v>2974.9</v>
      </c>
      <c r="AL23" s="334">
        <v>3486</v>
      </c>
      <c r="AM23" s="334">
        <v>6486.9</v>
      </c>
      <c r="AN23" s="334">
        <v>2153.4</v>
      </c>
      <c r="AO23" s="334">
        <v>2273.5500000000002</v>
      </c>
      <c r="AP23" s="334">
        <v>3233.85</v>
      </c>
      <c r="AQ23" s="334">
        <v>6342.05</v>
      </c>
      <c r="AR23" s="334">
        <v>2120.9499999999998</v>
      </c>
      <c r="AS23" s="334">
        <v>2291.5</v>
      </c>
      <c r="AT23" s="334">
        <v>2163.4499999999998</v>
      </c>
      <c r="AU23" s="334">
        <v>2312.1999999999998</v>
      </c>
      <c r="AV23" s="335"/>
      <c r="AW23" s="336">
        <f t="shared" si="0"/>
        <v>5284.9375</v>
      </c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</row>
    <row r="24" spans="1:68">
      <c r="A24" s="14" t="s">
        <v>42</v>
      </c>
      <c r="B24" s="14" t="s">
        <v>319</v>
      </c>
      <c r="C24" s="327">
        <v>1619.25</v>
      </c>
      <c r="D24" s="327">
        <v>1509.15</v>
      </c>
      <c r="E24" s="328">
        <v>798.35</v>
      </c>
      <c r="F24" s="329">
        <v>848.35</v>
      </c>
      <c r="G24" s="330">
        <v>571.6</v>
      </c>
      <c r="H24" s="330">
        <v>593.54999999999995</v>
      </c>
      <c r="I24" s="330">
        <v>743.65</v>
      </c>
      <c r="J24" s="330">
        <v>976.6</v>
      </c>
      <c r="K24" s="330">
        <v>572.15</v>
      </c>
      <c r="L24" s="330">
        <v>590.85</v>
      </c>
      <c r="M24" s="330">
        <v>561.70000000000005</v>
      </c>
      <c r="N24" s="330">
        <v>588.4</v>
      </c>
      <c r="O24" s="330">
        <v>728.95</v>
      </c>
      <c r="P24" s="330">
        <v>970.9</v>
      </c>
      <c r="Q24" s="330">
        <v>561.85</v>
      </c>
      <c r="R24" s="330">
        <v>606</v>
      </c>
      <c r="S24" s="330">
        <v>677.5</v>
      </c>
      <c r="T24" s="330">
        <v>994.15</v>
      </c>
      <c r="U24" s="330">
        <v>572.75</v>
      </c>
      <c r="V24" s="330">
        <v>618.35</v>
      </c>
      <c r="W24" s="330">
        <v>690.2</v>
      </c>
      <c r="X24" s="330">
        <v>1032.25</v>
      </c>
      <c r="Y24" s="330">
        <v>631.15</v>
      </c>
      <c r="Z24" s="330">
        <v>658.8</v>
      </c>
      <c r="AA24" s="331">
        <v>2662.8</v>
      </c>
      <c r="AB24" s="331">
        <v>3235.85</v>
      </c>
      <c r="AC24" s="332">
        <v>679.6</v>
      </c>
      <c r="AD24" s="332">
        <v>814.8</v>
      </c>
      <c r="AE24" s="332">
        <v>1142.6500000000001</v>
      </c>
      <c r="AF24" s="333">
        <v>2448.1999999999998</v>
      </c>
      <c r="AG24" s="333">
        <v>2435.9</v>
      </c>
      <c r="AH24" s="333">
        <v>2998.3</v>
      </c>
      <c r="AI24" s="334">
        <v>470.45</v>
      </c>
      <c r="AJ24" s="334">
        <v>506.35</v>
      </c>
      <c r="AK24" s="334">
        <v>642.04999999999995</v>
      </c>
      <c r="AL24" s="334">
        <v>752.05</v>
      </c>
      <c r="AM24" s="334">
        <v>1343.3</v>
      </c>
      <c r="AN24" s="334">
        <v>475.3</v>
      </c>
      <c r="AO24" s="334">
        <v>503.85</v>
      </c>
      <c r="AP24" s="334">
        <v>721.1</v>
      </c>
      <c r="AQ24" s="334">
        <v>1343.55</v>
      </c>
      <c r="AR24" s="334">
        <v>486.35</v>
      </c>
      <c r="AS24" s="334">
        <v>520</v>
      </c>
      <c r="AT24" s="334">
        <v>524.35</v>
      </c>
      <c r="AU24" s="334">
        <v>539.85</v>
      </c>
      <c r="AV24" s="335"/>
      <c r="AW24" s="336">
        <f t="shared" si="0"/>
        <v>1387.7125000000001</v>
      </c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</row>
    <row r="25" spans="1:68">
      <c r="A25" s="14" t="s">
        <v>43</v>
      </c>
      <c r="B25" s="14" t="s">
        <v>319</v>
      </c>
      <c r="C25" s="327">
        <v>11842.75</v>
      </c>
      <c r="D25" s="327">
        <v>11678.25</v>
      </c>
      <c r="E25" s="328">
        <v>3538.95</v>
      </c>
      <c r="F25" s="329">
        <v>3390.8</v>
      </c>
      <c r="G25" s="330">
        <v>1739.25</v>
      </c>
      <c r="H25" s="330">
        <v>1849.6</v>
      </c>
      <c r="I25" s="330">
        <v>2206.6999999999998</v>
      </c>
      <c r="J25" s="330">
        <v>2833.4</v>
      </c>
      <c r="K25" s="330">
        <v>1742</v>
      </c>
      <c r="L25" s="330">
        <v>1850.4</v>
      </c>
      <c r="M25" s="330">
        <v>1732.25</v>
      </c>
      <c r="N25" s="330">
        <v>1847.05</v>
      </c>
      <c r="O25" s="330">
        <v>2209.6999999999998</v>
      </c>
      <c r="P25" s="330">
        <v>2834.35</v>
      </c>
      <c r="Q25" s="330">
        <v>1760.65</v>
      </c>
      <c r="R25" s="330">
        <v>1874.8</v>
      </c>
      <c r="S25" s="330">
        <v>2041.05</v>
      </c>
      <c r="T25" s="330">
        <v>2870.45</v>
      </c>
      <c r="U25" s="330">
        <v>1738.05</v>
      </c>
      <c r="V25" s="330">
        <v>1864.4</v>
      </c>
      <c r="W25" s="330">
        <v>2022</v>
      </c>
      <c r="X25" s="330">
        <v>2877.25</v>
      </c>
      <c r="Y25" s="330">
        <v>2304.3000000000002</v>
      </c>
      <c r="Z25" s="330">
        <v>2441.8000000000002</v>
      </c>
      <c r="AA25" s="331">
        <v>9717.6</v>
      </c>
      <c r="AB25" s="331">
        <v>16326.45</v>
      </c>
      <c r="AC25" s="332">
        <v>3573.35</v>
      </c>
      <c r="AD25" s="332">
        <v>3853.65</v>
      </c>
      <c r="AE25" s="332">
        <v>4693.1499999999996</v>
      </c>
      <c r="AF25" s="333">
        <v>9319.2000000000007</v>
      </c>
      <c r="AG25" s="333">
        <v>9097.2999999999975</v>
      </c>
      <c r="AH25" s="333">
        <v>15583.3</v>
      </c>
      <c r="AI25" s="334">
        <v>2060.3000000000002</v>
      </c>
      <c r="AJ25" s="334">
        <v>2083.9499999999998</v>
      </c>
      <c r="AK25" s="334">
        <v>2426.6999999999998</v>
      </c>
      <c r="AL25" s="334">
        <v>2631</v>
      </c>
      <c r="AM25" s="334">
        <v>4272.45</v>
      </c>
      <c r="AN25" s="334">
        <v>2081.75</v>
      </c>
      <c r="AO25" s="334">
        <v>2112.1999999999998</v>
      </c>
      <c r="AP25" s="334">
        <v>2587.0500000000002</v>
      </c>
      <c r="AQ25" s="334">
        <v>4262.25</v>
      </c>
      <c r="AR25" s="334">
        <v>2046.85</v>
      </c>
      <c r="AS25" s="334">
        <v>2102.3000000000002</v>
      </c>
      <c r="AT25" s="334">
        <v>4069.15</v>
      </c>
      <c r="AU25" s="334">
        <v>3849.45</v>
      </c>
      <c r="AV25" s="335"/>
      <c r="AW25" s="336">
        <f t="shared" si="0"/>
        <v>6789.9</v>
      </c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</row>
    <row r="26" spans="1:68">
      <c r="A26" s="14" t="s">
        <v>44</v>
      </c>
      <c r="B26" s="14" t="s">
        <v>319</v>
      </c>
      <c r="C26" s="327">
        <v>3561.25</v>
      </c>
      <c r="D26" s="327">
        <v>3470.45</v>
      </c>
      <c r="E26" s="328">
        <v>1728.3</v>
      </c>
      <c r="F26" s="329">
        <v>1581.2</v>
      </c>
      <c r="G26" s="330">
        <v>1083.1500000000001</v>
      </c>
      <c r="H26" s="330">
        <v>1129.2</v>
      </c>
      <c r="I26" s="330">
        <v>1356.85</v>
      </c>
      <c r="J26" s="330">
        <v>1763.2</v>
      </c>
      <c r="K26" s="330">
        <v>1095.25</v>
      </c>
      <c r="L26" s="330">
        <v>1186.45</v>
      </c>
      <c r="M26" s="330">
        <v>1123.05</v>
      </c>
      <c r="N26" s="330">
        <v>1223.3499999999999</v>
      </c>
      <c r="O26" s="330">
        <v>1469.8</v>
      </c>
      <c r="P26" s="330">
        <v>1917.4</v>
      </c>
      <c r="Q26" s="330">
        <v>1248.95</v>
      </c>
      <c r="R26" s="330">
        <v>1334.7</v>
      </c>
      <c r="S26" s="330">
        <v>1483.7</v>
      </c>
      <c r="T26" s="330">
        <v>2057.15</v>
      </c>
      <c r="U26" s="330">
        <v>1243.95</v>
      </c>
      <c r="V26" s="330">
        <v>1363.3</v>
      </c>
      <c r="W26" s="330">
        <v>1514.7</v>
      </c>
      <c r="X26" s="330">
        <v>2214.75</v>
      </c>
      <c r="Y26" s="330">
        <v>1202.4000000000001</v>
      </c>
      <c r="Z26" s="330">
        <v>1270.7</v>
      </c>
      <c r="AA26" s="331">
        <v>5685.7</v>
      </c>
      <c r="AB26" s="331">
        <v>5853.05</v>
      </c>
      <c r="AC26" s="332">
        <v>1382.05</v>
      </c>
      <c r="AD26" s="332">
        <v>1765.35</v>
      </c>
      <c r="AE26" s="332">
        <v>2347.9499999999998</v>
      </c>
      <c r="AF26" s="333">
        <v>5002.1499999999996</v>
      </c>
      <c r="AG26" s="333">
        <v>5138.8500000000004</v>
      </c>
      <c r="AH26" s="333">
        <v>5421.5</v>
      </c>
      <c r="AI26" s="334">
        <v>970.15</v>
      </c>
      <c r="AJ26" s="334">
        <v>991.9</v>
      </c>
      <c r="AK26" s="334">
        <v>1271.55</v>
      </c>
      <c r="AL26" s="334">
        <v>1431.5</v>
      </c>
      <c r="AM26" s="334">
        <v>2597.1999999999998</v>
      </c>
      <c r="AN26" s="334">
        <v>1061.7</v>
      </c>
      <c r="AO26" s="334">
        <v>1151.25</v>
      </c>
      <c r="AP26" s="334">
        <v>1572.25</v>
      </c>
      <c r="AQ26" s="334">
        <v>2785.95</v>
      </c>
      <c r="AR26" s="334">
        <v>1030.3</v>
      </c>
      <c r="AS26" s="334">
        <v>1101.9000000000001</v>
      </c>
      <c r="AT26" s="334">
        <v>1036.9000000000001</v>
      </c>
      <c r="AU26" s="334">
        <v>1053.2</v>
      </c>
      <c r="AV26" s="335"/>
      <c r="AW26" s="336">
        <f t="shared" si="0"/>
        <v>2986.35</v>
      </c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</row>
    <row r="27" spans="1:68">
      <c r="A27" s="14" t="s">
        <v>12</v>
      </c>
      <c r="B27" s="14" t="s">
        <v>319</v>
      </c>
      <c r="C27" s="327">
        <v>2799.45</v>
      </c>
      <c r="D27" s="327">
        <v>2779.05</v>
      </c>
      <c r="E27" s="328">
        <v>1779.1</v>
      </c>
      <c r="F27" s="329">
        <v>1766.95</v>
      </c>
      <c r="G27" s="330">
        <v>1431.25</v>
      </c>
      <c r="H27" s="330">
        <v>1552.5</v>
      </c>
      <c r="I27" s="330">
        <v>1945.5</v>
      </c>
      <c r="J27" s="330">
        <v>2619.9</v>
      </c>
      <c r="K27" s="330">
        <v>1437.35</v>
      </c>
      <c r="L27" s="330">
        <v>1557.2</v>
      </c>
      <c r="M27" s="330">
        <v>1428.05</v>
      </c>
      <c r="N27" s="330">
        <v>1561.4</v>
      </c>
      <c r="O27" s="330">
        <v>1948.15</v>
      </c>
      <c r="P27" s="330">
        <v>2605.25</v>
      </c>
      <c r="Q27" s="330">
        <v>1427.7</v>
      </c>
      <c r="R27" s="330">
        <v>1564.15</v>
      </c>
      <c r="S27" s="330">
        <v>1738.6</v>
      </c>
      <c r="T27" s="330">
        <v>2590.4</v>
      </c>
      <c r="U27" s="330">
        <v>1417.3</v>
      </c>
      <c r="V27" s="330">
        <v>1564.15</v>
      </c>
      <c r="W27" s="330">
        <v>1739.35</v>
      </c>
      <c r="X27" s="330">
        <v>2627.95</v>
      </c>
      <c r="Y27" s="330">
        <v>1427.75</v>
      </c>
      <c r="Z27" s="330">
        <v>1568.4</v>
      </c>
      <c r="AA27" s="331">
        <v>6567.15</v>
      </c>
      <c r="AB27" s="331">
        <v>6600.1</v>
      </c>
      <c r="AC27" s="332">
        <v>1390.5</v>
      </c>
      <c r="AD27" s="332">
        <v>1762.05</v>
      </c>
      <c r="AE27" s="332">
        <v>2652.15</v>
      </c>
      <c r="AF27" s="333">
        <v>6269.3</v>
      </c>
      <c r="AG27" s="333">
        <v>6227</v>
      </c>
      <c r="AH27" s="333">
        <v>6309.9</v>
      </c>
      <c r="AI27" s="334">
        <v>1232.6500000000001</v>
      </c>
      <c r="AJ27" s="334">
        <v>1309.25</v>
      </c>
      <c r="AK27" s="334">
        <v>1707.5</v>
      </c>
      <c r="AL27" s="334">
        <v>1995.65</v>
      </c>
      <c r="AM27" s="334">
        <v>3793.45</v>
      </c>
      <c r="AN27" s="334">
        <v>1226.1500000000001</v>
      </c>
      <c r="AO27" s="334">
        <v>1311</v>
      </c>
      <c r="AP27" s="334">
        <v>1887.75</v>
      </c>
      <c r="AQ27" s="334">
        <v>3767.2</v>
      </c>
      <c r="AR27" s="334">
        <v>1210.3</v>
      </c>
      <c r="AS27" s="334">
        <v>1305.6500000000001</v>
      </c>
      <c r="AT27" s="334">
        <v>1211.4000000000001</v>
      </c>
      <c r="AU27" s="334">
        <v>1308.8499999999999</v>
      </c>
      <c r="AV27" s="335"/>
      <c r="AW27" s="336">
        <f t="shared" si="0"/>
        <v>3094.5874999999996</v>
      </c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</row>
    <row r="28" spans="1:68">
      <c r="A28" s="14" t="s">
        <v>14</v>
      </c>
      <c r="B28" s="14" t="s">
        <v>320</v>
      </c>
      <c r="C28" s="327">
        <v>3154.75</v>
      </c>
      <c r="D28" s="327">
        <v>2537.5</v>
      </c>
      <c r="E28" s="328">
        <v>1355.15</v>
      </c>
      <c r="F28" s="329">
        <v>1278.95</v>
      </c>
      <c r="G28" s="330">
        <v>771.15</v>
      </c>
      <c r="H28" s="330">
        <v>814.3</v>
      </c>
      <c r="I28" s="330">
        <v>1038.2</v>
      </c>
      <c r="J28" s="330">
        <v>1381.75</v>
      </c>
      <c r="K28" s="330">
        <v>769.8</v>
      </c>
      <c r="L28" s="330">
        <v>815.2</v>
      </c>
      <c r="M28" s="330">
        <v>778.8</v>
      </c>
      <c r="N28" s="330">
        <v>851.95</v>
      </c>
      <c r="O28" s="330">
        <v>1074.0999999999999</v>
      </c>
      <c r="P28" s="330">
        <v>1440.5</v>
      </c>
      <c r="Q28" s="330">
        <v>816.3</v>
      </c>
      <c r="R28" s="330">
        <v>864.2</v>
      </c>
      <c r="S28" s="330">
        <v>965.65</v>
      </c>
      <c r="T28" s="330">
        <v>1421.25</v>
      </c>
      <c r="U28" s="330">
        <v>877.4</v>
      </c>
      <c r="V28" s="330">
        <v>928.1</v>
      </c>
      <c r="W28" s="330">
        <v>1039.25</v>
      </c>
      <c r="X28" s="330">
        <v>1653.4</v>
      </c>
      <c r="Y28" s="330">
        <v>959.7</v>
      </c>
      <c r="Z28" s="330">
        <v>1138.3499999999999</v>
      </c>
      <c r="AA28" s="331">
        <v>4382.6000000000004</v>
      </c>
      <c r="AB28" s="331">
        <v>4543.8500000000004</v>
      </c>
      <c r="AC28" s="332">
        <v>992.45</v>
      </c>
      <c r="AD28" s="332">
        <v>1296.1500000000001</v>
      </c>
      <c r="AE28" s="332">
        <v>1691</v>
      </c>
      <c r="AF28" s="333">
        <v>3783.9</v>
      </c>
      <c r="AG28" s="333">
        <v>3881.65</v>
      </c>
      <c r="AH28" s="333">
        <v>4330.55</v>
      </c>
      <c r="AI28" s="334">
        <v>673.15</v>
      </c>
      <c r="AJ28" s="334">
        <v>742.7</v>
      </c>
      <c r="AK28" s="334">
        <v>843.55</v>
      </c>
      <c r="AL28" s="334">
        <v>898.6</v>
      </c>
      <c r="AM28" s="334">
        <v>1692.15</v>
      </c>
      <c r="AN28" s="334">
        <v>738.15</v>
      </c>
      <c r="AO28" s="334">
        <v>760.55</v>
      </c>
      <c r="AP28" s="334">
        <v>1034.4000000000001</v>
      </c>
      <c r="AQ28" s="334">
        <v>1957.3</v>
      </c>
      <c r="AR28" s="334">
        <v>776.2</v>
      </c>
      <c r="AS28" s="334">
        <v>836.25</v>
      </c>
      <c r="AT28" s="334">
        <v>1336.9</v>
      </c>
      <c r="AU28" s="334">
        <v>835.85</v>
      </c>
      <c r="AV28" s="335"/>
      <c r="AW28" s="336">
        <f t="shared" si="0"/>
        <v>2391.4124999999999</v>
      </c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</row>
    <row r="29" spans="1:68">
      <c r="A29" s="14" t="s">
        <v>15</v>
      </c>
      <c r="B29" s="14" t="s">
        <v>321</v>
      </c>
      <c r="C29" s="327">
        <v>1160000</v>
      </c>
      <c r="D29" s="327">
        <v>1153333.3330000001</v>
      </c>
      <c r="E29" s="328">
        <v>557333.33330000006</v>
      </c>
      <c r="F29" s="329">
        <v>558333.33330000006</v>
      </c>
      <c r="G29" s="330">
        <v>435666.6667</v>
      </c>
      <c r="H29" s="330">
        <v>470333.3333</v>
      </c>
      <c r="I29" s="330">
        <v>589666.66669999994</v>
      </c>
      <c r="J29" s="330">
        <v>789333.33330000006</v>
      </c>
      <c r="K29" s="330">
        <v>437666.6667</v>
      </c>
      <c r="L29" s="330">
        <v>474000</v>
      </c>
      <c r="M29" s="330">
        <v>440000</v>
      </c>
      <c r="N29" s="330">
        <v>476000</v>
      </c>
      <c r="O29" s="330">
        <v>591000</v>
      </c>
      <c r="P29" s="330">
        <v>783333.33330000006</v>
      </c>
      <c r="Q29" s="330">
        <v>438000</v>
      </c>
      <c r="R29" s="330">
        <v>475333.3333</v>
      </c>
      <c r="S29" s="330">
        <v>526333.33330000006</v>
      </c>
      <c r="T29" s="330">
        <v>782333.33330000006</v>
      </c>
      <c r="U29" s="330">
        <v>433000</v>
      </c>
      <c r="V29" s="330">
        <v>476000</v>
      </c>
      <c r="W29" s="330">
        <v>530333.33330000006</v>
      </c>
      <c r="X29" s="330">
        <v>801000</v>
      </c>
      <c r="Y29" s="330">
        <v>433000</v>
      </c>
      <c r="Z29" s="330">
        <v>473666.6667</v>
      </c>
      <c r="AA29" s="331">
        <v>2043333.3330000001</v>
      </c>
      <c r="AB29" s="331">
        <v>2073333.3330000001</v>
      </c>
      <c r="AC29" s="332">
        <v>451166.6667</v>
      </c>
      <c r="AD29" s="332">
        <v>567666.66669999994</v>
      </c>
      <c r="AE29" s="332">
        <v>838666.66669999994</v>
      </c>
      <c r="AF29" s="333">
        <v>1930000</v>
      </c>
      <c r="AG29" s="333">
        <v>1930000</v>
      </c>
      <c r="AH29" s="333">
        <v>1936666.6669999999</v>
      </c>
      <c r="AI29" s="334">
        <v>387333.3333</v>
      </c>
      <c r="AJ29" s="334">
        <v>411000</v>
      </c>
      <c r="AK29" s="334">
        <v>524666.66669999994</v>
      </c>
      <c r="AL29" s="334">
        <v>611000</v>
      </c>
      <c r="AM29" s="334">
        <v>1125000</v>
      </c>
      <c r="AN29" s="334">
        <v>386333.3333</v>
      </c>
      <c r="AO29" s="334">
        <v>410333.3333</v>
      </c>
      <c r="AP29" s="334">
        <v>576666.66669999994</v>
      </c>
      <c r="AQ29" s="334">
        <v>1120000</v>
      </c>
      <c r="AR29" s="334">
        <v>382666.6667</v>
      </c>
      <c r="AS29" s="334">
        <v>408000</v>
      </c>
      <c r="AT29" s="334">
        <v>381000</v>
      </c>
      <c r="AU29" s="334">
        <v>407666.6667</v>
      </c>
      <c r="AV29" s="335"/>
      <c r="AW29" s="336">
        <f t="shared" si="0"/>
        <v>1036999.9999000001</v>
      </c>
      <c r="AX29" s="254"/>
      <c r="AY29" s="254"/>
      <c r="AZ29" s="254"/>
      <c r="BA29" s="254"/>
      <c r="BB29" s="254"/>
      <c r="BC29" s="254"/>
      <c r="BD29" s="256"/>
      <c r="BE29" s="254"/>
      <c r="BF29" s="254"/>
      <c r="BG29" s="256"/>
      <c r="BH29" s="256"/>
      <c r="BI29" s="254"/>
      <c r="BJ29" s="256"/>
      <c r="BK29" s="254"/>
      <c r="BL29" s="254"/>
      <c r="BM29" s="254"/>
      <c r="BN29" s="254"/>
      <c r="BO29" s="254"/>
      <c r="BP29" s="256"/>
    </row>
    <row r="30" spans="1:68">
      <c r="A30" s="14" t="s">
        <v>93</v>
      </c>
      <c r="B30" s="14" t="s">
        <v>322</v>
      </c>
      <c r="C30" s="327">
        <v>1966666.6669999999</v>
      </c>
      <c r="D30" s="327">
        <v>1956666.6669999999</v>
      </c>
      <c r="E30" s="328">
        <v>731000</v>
      </c>
      <c r="F30" s="329">
        <v>724000</v>
      </c>
      <c r="G30" s="330">
        <v>609333.33330000006</v>
      </c>
      <c r="H30" s="330">
        <v>656333.33330000006</v>
      </c>
      <c r="I30" s="330">
        <v>814000</v>
      </c>
      <c r="J30" s="330">
        <v>1073333.3330000001</v>
      </c>
      <c r="K30" s="330">
        <v>612666.66669999994</v>
      </c>
      <c r="L30" s="330">
        <v>658000</v>
      </c>
      <c r="M30" s="330">
        <v>619000</v>
      </c>
      <c r="N30" s="330">
        <v>658666.66669999994</v>
      </c>
      <c r="O30" s="330">
        <v>814666.66669999994</v>
      </c>
      <c r="P30" s="330">
        <v>1076666.6669999999</v>
      </c>
      <c r="Q30" s="330">
        <v>608000</v>
      </c>
      <c r="R30" s="330">
        <v>659333.33330000006</v>
      </c>
      <c r="S30" s="330">
        <v>728666.66669999994</v>
      </c>
      <c r="T30" s="330">
        <v>1076666.6669999999</v>
      </c>
      <c r="U30" s="330">
        <v>604000</v>
      </c>
      <c r="V30" s="330">
        <v>658666.66669999994</v>
      </c>
      <c r="W30" s="330">
        <v>730000</v>
      </c>
      <c r="X30" s="330">
        <v>1080000</v>
      </c>
      <c r="Y30" s="330">
        <v>605000</v>
      </c>
      <c r="Z30" s="330">
        <v>659333.33330000006</v>
      </c>
      <c r="AA30" s="331">
        <v>2993333.3330000001</v>
      </c>
      <c r="AB30" s="331">
        <v>3010000</v>
      </c>
      <c r="AC30" s="332">
        <v>599333.33330000006</v>
      </c>
      <c r="AD30" s="332">
        <v>753333.33330000006</v>
      </c>
      <c r="AE30" s="332">
        <v>1086666.6669999999</v>
      </c>
      <c r="AF30" s="333">
        <v>2730000</v>
      </c>
      <c r="AG30" s="333">
        <v>2730000</v>
      </c>
      <c r="AH30" s="333">
        <v>2750000</v>
      </c>
      <c r="AI30" s="334">
        <v>561666.66669999994</v>
      </c>
      <c r="AJ30" s="334">
        <v>591666.66669999994</v>
      </c>
      <c r="AK30" s="334">
        <v>754333.33330000006</v>
      </c>
      <c r="AL30" s="334">
        <v>886333.33330000006</v>
      </c>
      <c r="AM30" s="334">
        <v>1623333.3330000001</v>
      </c>
      <c r="AN30" s="334">
        <v>558333.33330000006</v>
      </c>
      <c r="AO30" s="334">
        <v>590333.33330000006</v>
      </c>
      <c r="AP30" s="334">
        <v>833000</v>
      </c>
      <c r="AQ30" s="334">
        <v>1630000</v>
      </c>
      <c r="AR30" s="334">
        <v>550666.66669999994</v>
      </c>
      <c r="AS30" s="334">
        <v>592333.33330000006</v>
      </c>
      <c r="AT30" s="334">
        <v>569666.66669999994</v>
      </c>
      <c r="AU30" s="334">
        <v>587000</v>
      </c>
      <c r="AV30" s="335"/>
      <c r="AW30" s="336">
        <f t="shared" si="0"/>
        <v>1563166.666675</v>
      </c>
      <c r="AX30" s="254"/>
      <c r="AY30" s="254"/>
      <c r="AZ30" s="254"/>
      <c r="BA30" s="254"/>
      <c r="BB30" s="254"/>
      <c r="BC30" s="254"/>
      <c r="BD30" s="256"/>
      <c r="BE30" s="254"/>
      <c r="BF30" s="254"/>
      <c r="BG30" s="256"/>
      <c r="BH30" s="256"/>
      <c r="BI30" s="254"/>
      <c r="BJ30" s="256"/>
      <c r="BK30" s="254"/>
      <c r="BL30" s="254"/>
      <c r="BM30" s="254"/>
      <c r="BN30" s="254"/>
      <c r="BO30" s="254"/>
      <c r="BP30" s="256"/>
    </row>
    <row r="31" spans="1:68">
      <c r="A31" s="14" t="s">
        <v>94</v>
      </c>
      <c r="B31" s="14" t="s">
        <v>323</v>
      </c>
      <c r="C31" s="327">
        <v>1083333.3330000001</v>
      </c>
      <c r="D31" s="327">
        <v>1060000</v>
      </c>
      <c r="E31" s="328">
        <v>457666.6667</v>
      </c>
      <c r="F31" s="329">
        <v>449000</v>
      </c>
      <c r="G31" s="330">
        <v>318666.6667</v>
      </c>
      <c r="H31" s="330">
        <v>337666.6667</v>
      </c>
      <c r="I31" s="330">
        <v>404000</v>
      </c>
      <c r="J31" s="330">
        <v>516333.3333</v>
      </c>
      <c r="K31" s="330">
        <v>320000</v>
      </c>
      <c r="L31" s="330">
        <v>335333.3333</v>
      </c>
      <c r="M31" s="330">
        <v>316000</v>
      </c>
      <c r="N31" s="330">
        <v>336666.6667</v>
      </c>
      <c r="O31" s="330">
        <v>405333.3333</v>
      </c>
      <c r="P31" s="330">
        <v>518333.3333</v>
      </c>
      <c r="Q31" s="330">
        <v>316666.6667</v>
      </c>
      <c r="R31" s="330">
        <v>337666.6667</v>
      </c>
      <c r="S31" s="330">
        <v>368666.6667</v>
      </c>
      <c r="T31" s="330">
        <v>518000</v>
      </c>
      <c r="U31" s="330">
        <v>315333.3333</v>
      </c>
      <c r="V31" s="330">
        <v>338000</v>
      </c>
      <c r="W31" s="330">
        <v>370000</v>
      </c>
      <c r="X31" s="330">
        <v>521666.6667</v>
      </c>
      <c r="Y31" s="330">
        <v>313000</v>
      </c>
      <c r="Z31" s="330">
        <v>335666.6667</v>
      </c>
      <c r="AA31" s="331">
        <v>1560000</v>
      </c>
      <c r="AB31" s="331">
        <v>1570000</v>
      </c>
      <c r="AC31" s="332">
        <v>414833.3333</v>
      </c>
      <c r="AD31" s="332">
        <v>485000</v>
      </c>
      <c r="AE31" s="332">
        <v>642000</v>
      </c>
      <c r="AF31" s="333">
        <v>1383333.3330000001</v>
      </c>
      <c r="AG31" s="333">
        <v>1386666.6669999999</v>
      </c>
      <c r="AH31" s="333">
        <v>1396666.6669999999</v>
      </c>
      <c r="AI31" s="334">
        <v>301833.3333</v>
      </c>
      <c r="AJ31" s="334">
        <v>312666.6667</v>
      </c>
      <c r="AK31" s="334">
        <v>372666.6667</v>
      </c>
      <c r="AL31" s="334">
        <v>423000</v>
      </c>
      <c r="AM31" s="334">
        <v>708666.66669999994</v>
      </c>
      <c r="AN31" s="334">
        <v>301666.6667</v>
      </c>
      <c r="AO31" s="334">
        <v>313333.3333</v>
      </c>
      <c r="AP31" s="334">
        <v>403000</v>
      </c>
      <c r="AQ31" s="334">
        <v>708666.66669999994</v>
      </c>
      <c r="AR31" s="334">
        <v>297333.3333</v>
      </c>
      <c r="AS31" s="334">
        <v>312666.6667</v>
      </c>
      <c r="AT31" s="334">
        <v>298333.3333</v>
      </c>
      <c r="AU31" s="334">
        <v>309333.3333</v>
      </c>
      <c r="AV31" s="335"/>
      <c r="AW31" s="336">
        <f t="shared" si="0"/>
        <v>850708.33325000003</v>
      </c>
      <c r="AX31" s="254"/>
      <c r="AY31" s="254"/>
      <c r="AZ31" s="254"/>
      <c r="BA31" s="254"/>
      <c r="BB31" s="254"/>
      <c r="BC31" s="254"/>
      <c r="BD31" s="256"/>
      <c r="BE31" s="254"/>
      <c r="BF31" s="254"/>
      <c r="BG31" s="256"/>
      <c r="BH31" s="256"/>
      <c r="BI31" s="254"/>
      <c r="BJ31" s="256"/>
      <c r="BK31" s="254"/>
      <c r="BL31" s="254"/>
      <c r="BM31" s="254"/>
      <c r="BN31" s="254"/>
      <c r="BO31" s="254"/>
      <c r="BP31" s="256"/>
    </row>
    <row r="32" spans="1:68">
      <c r="A32" s="14" t="s">
        <v>95</v>
      </c>
      <c r="B32" s="14" t="s">
        <v>324</v>
      </c>
      <c r="C32" s="327">
        <v>967333.33330000006</v>
      </c>
      <c r="D32" s="327">
        <v>948666.66669999994</v>
      </c>
      <c r="E32" s="328">
        <v>329333.3333</v>
      </c>
      <c r="F32" s="329">
        <v>316666.6667</v>
      </c>
      <c r="G32" s="330">
        <v>231333.3333</v>
      </c>
      <c r="H32" s="330">
        <v>243333.3333</v>
      </c>
      <c r="I32" s="330">
        <v>290000</v>
      </c>
      <c r="J32" s="330">
        <v>366666.6667</v>
      </c>
      <c r="K32" s="330">
        <v>232000</v>
      </c>
      <c r="L32" s="330">
        <v>245666.6667</v>
      </c>
      <c r="M32" s="330">
        <v>227333.3333</v>
      </c>
      <c r="N32" s="330">
        <v>246000</v>
      </c>
      <c r="O32" s="330">
        <v>290333.3333</v>
      </c>
      <c r="P32" s="330">
        <v>371666.6667</v>
      </c>
      <c r="Q32" s="330">
        <v>229666.6667</v>
      </c>
      <c r="R32" s="330">
        <v>246333.3333</v>
      </c>
      <c r="S32" s="330">
        <v>265000</v>
      </c>
      <c r="T32" s="330">
        <v>369000</v>
      </c>
      <c r="U32" s="330">
        <v>228666.6667</v>
      </c>
      <c r="V32" s="330">
        <v>245333.3333</v>
      </c>
      <c r="W32" s="330">
        <v>267000</v>
      </c>
      <c r="X32" s="330">
        <v>368000</v>
      </c>
      <c r="Y32" s="330">
        <v>228000</v>
      </c>
      <c r="Z32" s="330">
        <v>243666.6667</v>
      </c>
      <c r="AA32" s="331">
        <v>2036666.6669999999</v>
      </c>
      <c r="AB32" s="331">
        <v>2050000</v>
      </c>
      <c r="AC32" s="332">
        <v>286666.6667</v>
      </c>
      <c r="AD32" s="332">
        <v>329333.3333</v>
      </c>
      <c r="AE32" s="332">
        <v>430000</v>
      </c>
      <c r="AF32" s="333">
        <v>1906666.6669999999</v>
      </c>
      <c r="AG32" s="333">
        <v>1896666.6669999999</v>
      </c>
      <c r="AH32" s="333">
        <v>1996666.6669999999</v>
      </c>
      <c r="AI32" s="334">
        <v>241500</v>
      </c>
      <c r="AJ32" s="334">
        <v>254000</v>
      </c>
      <c r="AK32" s="334">
        <v>289000</v>
      </c>
      <c r="AL32" s="334">
        <v>316333.3333</v>
      </c>
      <c r="AM32" s="334">
        <v>512166.6667</v>
      </c>
      <c r="AN32" s="334">
        <v>246333.3333</v>
      </c>
      <c r="AO32" s="334">
        <v>254333.3333</v>
      </c>
      <c r="AP32" s="334">
        <v>307000</v>
      </c>
      <c r="AQ32" s="334">
        <v>517000</v>
      </c>
      <c r="AR32" s="334">
        <v>245000</v>
      </c>
      <c r="AS32" s="334">
        <v>250333.3333</v>
      </c>
      <c r="AT32" s="334">
        <v>242333.3333</v>
      </c>
      <c r="AU32" s="334">
        <v>254333.3333</v>
      </c>
      <c r="AV32" s="335"/>
      <c r="AW32" s="336">
        <f t="shared" si="0"/>
        <v>893708.3334</v>
      </c>
      <c r="AX32" s="254"/>
      <c r="AY32" s="254"/>
      <c r="AZ32" s="254"/>
      <c r="BA32" s="254"/>
      <c r="BB32" s="254"/>
      <c r="BC32" s="254"/>
      <c r="BD32" s="256"/>
      <c r="BE32" s="254"/>
      <c r="BF32" s="254"/>
      <c r="BG32" s="256"/>
      <c r="BH32" s="256"/>
      <c r="BI32" s="254"/>
      <c r="BJ32" s="256"/>
      <c r="BK32" s="254"/>
      <c r="BL32" s="254"/>
      <c r="BM32" s="254"/>
      <c r="BN32" s="254"/>
      <c r="BO32" s="254"/>
      <c r="BP32" s="256"/>
    </row>
    <row r="33" spans="1:68">
      <c r="A33" s="14" t="s">
        <v>226</v>
      </c>
      <c r="B33" s="14" t="s">
        <v>325</v>
      </c>
      <c r="C33" s="327">
        <v>1410000</v>
      </c>
      <c r="D33" s="327">
        <v>1400000</v>
      </c>
      <c r="E33" s="328">
        <v>649000</v>
      </c>
      <c r="F33" s="329">
        <v>648000</v>
      </c>
      <c r="G33" s="330">
        <v>494666.6667</v>
      </c>
      <c r="H33" s="330">
        <v>538333.33330000006</v>
      </c>
      <c r="I33" s="330">
        <v>666333.33330000006</v>
      </c>
      <c r="J33" s="330">
        <v>890000</v>
      </c>
      <c r="K33" s="330">
        <v>500333.3333</v>
      </c>
      <c r="L33" s="330">
        <v>537333.33330000006</v>
      </c>
      <c r="M33" s="330">
        <v>497333.3333</v>
      </c>
      <c r="N33" s="330">
        <v>539333.33330000006</v>
      </c>
      <c r="O33" s="330">
        <v>671000</v>
      </c>
      <c r="P33" s="330">
        <v>889000</v>
      </c>
      <c r="Q33" s="330">
        <v>497333.3333</v>
      </c>
      <c r="R33" s="330">
        <v>540333.33330000006</v>
      </c>
      <c r="S33" s="330">
        <v>598666.66669999994</v>
      </c>
      <c r="T33" s="330">
        <v>890000</v>
      </c>
      <c r="U33" s="330">
        <v>493000</v>
      </c>
      <c r="V33" s="330">
        <v>540666.66669999994</v>
      </c>
      <c r="W33" s="330">
        <v>600333.33330000006</v>
      </c>
      <c r="X33" s="330">
        <v>895666.66669999994</v>
      </c>
      <c r="Y33" s="330">
        <v>494000</v>
      </c>
      <c r="Z33" s="330">
        <v>541000</v>
      </c>
      <c r="AA33" s="331">
        <v>1980000</v>
      </c>
      <c r="AB33" s="331">
        <v>1993333.3330000001</v>
      </c>
      <c r="AC33" s="332">
        <v>513500</v>
      </c>
      <c r="AD33" s="332">
        <v>645000</v>
      </c>
      <c r="AE33" s="332">
        <v>950000</v>
      </c>
      <c r="AF33" s="333">
        <v>1860000</v>
      </c>
      <c r="AG33" s="333">
        <v>1866666.6669999999</v>
      </c>
      <c r="AH33" s="333">
        <v>1873333.3330000001</v>
      </c>
      <c r="AI33" s="334">
        <v>413000</v>
      </c>
      <c r="AJ33" s="334">
        <v>439333.3333</v>
      </c>
      <c r="AK33" s="334">
        <v>563000</v>
      </c>
      <c r="AL33" s="334">
        <v>658000</v>
      </c>
      <c r="AM33" s="334">
        <v>1215000</v>
      </c>
      <c r="AN33" s="334">
        <v>413000</v>
      </c>
      <c r="AO33" s="334">
        <v>439000</v>
      </c>
      <c r="AP33" s="334">
        <v>622000</v>
      </c>
      <c r="AQ33" s="334">
        <v>1220000</v>
      </c>
      <c r="AR33" s="334">
        <v>407000</v>
      </c>
      <c r="AS33" s="334">
        <v>437000</v>
      </c>
      <c r="AT33" s="334">
        <v>407666.6667</v>
      </c>
      <c r="AU33" s="334">
        <v>437000</v>
      </c>
      <c r="AV33" s="335"/>
      <c r="AW33" s="336">
        <f t="shared" si="0"/>
        <v>1113000</v>
      </c>
      <c r="AX33" s="254"/>
      <c r="AY33" s="254"/>
      <c r="AZ33" s="254"/>
      <c r="BA33" s="254"/>
      <c r="BB33" s="254"/>
      <c r="BC33" s="254"/>
      <c r="BD33" s="256"/>
      <c r="BE33" s="254"/>
      <c r="BF33" s="254"/>
      <c r="BG33" s="256"/>
      <c r="BH33" s="256"/>
      <c r="BI33" s="254"/>
      <c r="BJ33" s="256"/>
      <c r="BK33" s="254"/>
      <c r="BL33" s="254"/>
      <c r="BM33" s="254"/>
      <c r="BN33" s="254"/>
      <c r="BO33" s="254"/>
      <c r="BP33" s="256"/>
    </row>
    <row r="34" spans="1:68">
      <c r="A34" s="14" t="s">
        <v>227</v>
      </c>
      <c r="B34" s="14" t="s">
        <v>326</v>
      </c>
      <c r="C34" s="327">
        <v>1593333.3330000001</v>
      </c>
      <c r="D34" s="327">
        <v>1623333.3330000001</v>
      </c>
      <c r="E34" s="328">
        <v>584000</v>
      </c>
      <c r="F34" s="329">
        <v>583000</v>
      </c>
      <c r="G34" s="330">
        <v>259666.6667</v>
      </c>
      <c r="H34" s="330">
        <v>283000</v>
      </c>
      <c r="I34" s="330">
        <v>351000</v>
      </c>
      <c r="J34" s="330">
        <v>471333.3333</v>
      </c>
      <c r="K34" s="330">
        <v>261000</v>
      </c>
      <c r="L34" s="330">
        <v>282333.3333</v>
      </c>
      <c r="M34" s="330">
        <v>266666.6667</v>
      </c>
      <c r="N34" s="330">
        <v>284333.3333</v>
      </c>
      <c r="O34" s="330">
        <v>353333.3333</v>
      </c>
      <c r="P34" s="330">
        <v>473333.3333</v>
      </c>
      <c r="Q34" s="330">
        <v>258333.3333</v>
      </c>
      <c r="R34" s="330">
        <v>285666.6667</v>
      </c>
      <c r="S34" s="330">
        <v>315666.6667</v>
      </c>
      <c r="T34" s="330">
        <v>471000</v>
      </c>
      <c r="U34" s="330">
        <v>257000</v>
      </c>
      <c r="V34" s="330">
        <v>283000</v>
      </c>
      <c r="W34" s="330">
        <v>314666.6667</v>
      </c>
      <c r="X34" s="330">
        <v>472333.3333</v>
      </c>
      <c r="Y34" s="330">
        <v>256666.6667</v>
      </c>
      <c r="Z34" s="330">
        <v>283000</v>
      </c>
      <c r="AA34" s="331">
        <v>1710000</v>
      </c>
      <c r="AB34" s="331">
        <v>1733333.3330000001</v>
      </c>
      <c r="AC34" s="332">
        <v>448500</v>
      </c>
      <c r="AD34" s="332">
        <v>572333.33330000006</v>
      </c>
      <c r="AE34" s="332">
        <v>856666.66669999994</v>
      </c>
      <c r="AF34" s="333">
        <v>1620000</v>
      </c>
      <c r="AG34" s="333">
        <v>1620000</v>
      </c>
      <c r="AH34" s="333">
        <v>1626666.6669999999</v>
      </c>
      <c r="AI34" s="334">
        <v>208833.3333</v>
      </c>
      <c r="AJ34" s="334">
        <v>223000</v>
      </c>
      <c r="AK34" s="334">
        <v>289000</v>
      </c>
      <c r="AL34" s="334">
        <v>342000</v>
      </c>
      <c r="AM34" s="334">
        <v>640666.66669999994</v>
      </c>
      <c r="AN34" s="334">
        <v>208000</v>
      </c>
      <c r="AO34" s="334">
        <v>222333.3333</v>
      </c>
      <c r="AP34" s="334">
        <v>319333.3333</v>
      </c>
      <c r="AQ34" s="334">
        <v>640666.66669999994</v>
      </c>
      <c r="AR34" s="334">
        <v>205333.3333</v>
      </c>
      <c r="AS34" s="334">
        <v>222666.6667</v>
      </c>
      <c r="AT34" s="334">
        <v>205333.3333</v>
      </c>
      <c r="AU34" s="334">
        <v>221000</v>
      </c>
      <c r="AV34" s="335"/>
      <c r="AW34" s="336">
        <f t="shared" si="0"/>
        <v>1024041.666575</v>
      </c>
      <c r="AX34" s="254"/>
      <c r="AY34" s="254"/>
      <c r="AZ34" s="254"/>
      <c r="BA34" s="254"/>
      <c r="BB34" s="254"/>
      <c r="BC34" s="254"/>
      <c r="BD34" s="256"/>
      <c r="BE34" s="254"/>
      <c r="BF34" s="254"/>
      <c r="BG34" s="256"/>
      <c r="BH34" s="256"/>
      <c r="BI34" s="254"/>
      <c r="BJ34" s="256"/>
      <c r="BK34" s="254"/>
      <c r="BL34" s="254"/>
      <c r="BM34" s="254"/>
      <c r="BN34" s="254"/>
      <c r="BO34" s="254"/>
      <c r="BP34" s="256"/>
    </row>
    <row r="35" spans="1:68">
      <c r="A35" s="14" t="s">
        <v>228</v>
      </c>
      <c r="B35" s="14" t="s">
        <v>274</v>
      </c>
      <c r="C35" s="327">
        <v>1646666.6669999999</v>
      </c>
      <c r="D35" s="327">
        <v>1636666.6669999999</v>
      </c>
      <c r="E35" s="328">
        <v>755666.66669999994</v>
      </c>
      <c r="F35" s="329">
        <v>750000</v>
      </c>
      <c r="G35" s="330">
        <v>570000</v>
      </c>
      <c r="H35" s="330">
        <v>617666.66669999994</v>
      </c>
      <c r="I35" s="330">
        <v>760333.33330000006</v>
      </c>
      <c r="J35" s="330">
        <v>1010000</v>
      </c>
      <c r="K35" s="330">
        <v>577333.33330000006</v>
      </c>
      <c r="L35" s="330">
        <v>616666.66669999994</v>
      </c>
      <c r="M35" s="330">
        <v>569000</v>
      </c>
      <c r="N35" s="330">
        <v>618333.33330000006</v>
      </c>
      <c r="O35" s="330">
        <v>771000</v>
      </c>
      <c r="P35" s="330">
        <v>1013333.333</v>
      </c>
      <c r="Q35" s="330">
        <v>570000</v>
      </c>
      <c r="R35" s="330">
        <v>616666.66669999994</v>
      </c>
      <c r="S35" s="330">
        <v>689333.33330000006</v>
      </c>
      <c r="T35" s="330">
        <v>1016666.667</v>
      </c>
      <c r="U35" s="330">
        <v>566666.66669999994</v>
      </c>
      <c r="V35" s="330">
        <v>619666.66669999994</v>
      </c>
      <c r="W35" s="330">
        <v>689666.66669999994</v>
      </c>
      <c r="X35" s="330">
        <v>1020000</v>
      </c>
      <c r="Y35" s="330">
        <v>568666.66669999994</v>
      </c>
      <c r="Z35" s="330">
        <v>618000</v>
      </c>
      <c r="AA35" s="331">
        <v>2386666.6669999999</v>
      </c>
      <c r="AB35" s="331">
        <v>2396666.6669999999</v>
      </c>
      <c r="AC35" s="332">
        <v>583000</v>
      </c>
      <c r="AD35" s="332">
        <v>729333.33330000006</v>
      </c>
      <c r="AE35" s="332">
        <v>1070000</v>
      </c>
      <c r="AF35" s="333">
        <v>2263333.3330000001</v>
      </c>
      <c r="AG35" s="333">
        <v>2263333.3330000001</v>
      </c>
      <c r="AH35" s="333">
        <v>2270000</v>
      </c>
      <c r="AI35" s="334">
        <v>472333.3333</v>
      </c>
      <c r="AJ35" s="334">
        <v>500666.6667</v>
      </c>
      <c r="AK35" s="334">
        <v>635666.66669999994</v>
      </c>
      <c r="AL35" s="334">
        <v>739666.66669999994</v>
      </c>
      <c r="AM35" s="334">
        <v>1346666.6669999999</v>
      </c>
      <c r="AN35" s="334">
        <v>472666.6667</v>
      </c>
      <c r="AO35" s="334">
        <v>501666.6667</v>
      </c>
      <c r="AP35" s="334">
        <v>699666.66669999994</v>
      </c>
      <c r="AQ35" s="334">
        <v>1350000</v>
      </c>
      <c r="AR35" s="334">
        <v>466333.3333</v>
      </c>
      <c r="AS35" s="334">
        <v>498333.3333</v>
      </c>
      <c r="AT35" s="334">
        <v>466333.3333</v>
      </c>
      <c r="AU35" s="334">
        <v>498333.3333</v>
      </c>
      <c r="AV35" s="335"/>
      <c r="AW35" s="336">
        <f t="shared" si="0"/>
        <v>1315333.3334999999</v>
      </c>
      <c r="AX35" s="254"/>
      <c r="AY35" s="254"/>
      <c r="AZ35" s="254"/>
      <c r="BA35" s="254"/>
      <c r="BB35" s="254"/>
      <c r="BC35" s="254"/>
      <c r="BD35" s="256"/>
      <c r="BE35" s="254"/>
      <c r="BF35" s="254"/>
      <c r="BG35" s="256"/>
      <c r="BH35" s="256"/>
      <c r="BI35" s="254"/>
      <c r="BJ35" s="256"/>
      <c r="BK35" s="254"/>
      <c r="BL35" s="254"/>
      <c r="BM35" s="254"/>
      <c r="BN35" s="254"/>
      <c r="BO35" s="254"/>
      <c r="BP35" s="256"/>
    </row>
    <row r="36" spans="1:68">
      <c r="A36" s="14" t="s">
        <v>4</v>
      </c>
      <c r="B36" s="14" t="s">
        <v>275</v>
      </c>
      <c r="C36" s="327">
        <v>678000</v>
      </c>
      <c r="D36" s="327">
        <v>667000</v>
      </c>
      <c r="E36" s="328">
        <v>449000</v>
      </c>
      <c r="F36" s="329">
        <v>452000</v>
      </c>
      <c r="G36" s="330">
        <v>203000</v>
      </c>
      <c r="H36" s="330">
        <v>217000</v>
      </c>
      <c r="I36" s="330">
        <v>265000</v>
      </c>
      <c r="J36" s="330">
        <v>350000</v>
      </c>
      <c r="K36" s="330">
        <v>210666.6667</v>
      </c>
      <c r="L36" s="330">
        <v>220000</v>
      </c>
      <c r="M36" s="330">
        <v>203333.3333</v>
      </c>
      <c r="N36" s="330">
        <v>219000</v>
      </c>
      <c r="O36" s="330">
        <v>267333.3333</v>
      </c>
      <c r="P36" s="330">
        <v>350333.3333</v>
      </c>
      <c r="Q36" s="330">
        <v>204000</v>
      </c>
      <c r="R36" s="330">
        <v>217666.6667</v>
      </c>
      <c r="S36" s="330">
        <v>239333.3333</v>
      </c>
      <c r="T36" s="330">
        <v>350333.3333</v>
      </c>
      <c r="U36" s="330">
        <v>202000</v>
      </c>
      <c r="V36" s="330">
        <v>219000</v>
      </c>
      <c r="W36" s="330">
        <v>242333.3333</v>
      </c>
      <c r="X36" s="330">
        <v>351666.6667</v>
      </c>
      <c r="Y36" s="330">
        <v>203333.3333</v>
      </c>
      <c r="Z36" s="330">
        <v>219666.6667</v>
      </c>
      <c r="AA36" s="331">
        <v>1200000</v>
      </c>
      <c r="AB36" s="331">
        <v>1200000</v>
      </c>
      <c r="AC36" s="332">
        <v>276000</v>
      </c>
      <c r="AD36" s="332">
        <v>314000</v>
      </c>
      <c r="AE36" s="332">
        <v>405000</v>
      </c>
      <c r="AF36" s="333">
        <v>1120000</v>
      </c>
      <c r="AG36" s="333">
        <v>1120000</v>
      </c>
      <c r="AH36" s="333">
        <v>1120000</v>
      </c>
      <c r="AI36" s="334">
        <v>187500</v>
      </c>
      <c r="AJ36" s="334">
        <v>194666.6667</v>
      </c>
      <c r="AK36" s="334">
        <v>232000</v>
      </c>
      <c r="AL36" s="334">
        <v>266000</v>
      </c>
      <c r="AM36" s="334">
        <v>471000</v>
      </c>
      <c r="AN36" s="334">
        <v>188333.3333</v>
      </c>
      <c r="AO36" s="334">
        <v>195333.3333</v>
      </c>
      <c r="AP36" s="334">
        <v>251333.3333</v>
      </c>
      <c r="AQ36" s="334">
        <v>471333.3333</v>
      </c>
      <c r="AR36" s="334">
        <v>177333.3333</v>
      </c>
      <c r="AS36" s="334">
        <v>185333.3333</v>
      </c>
      <c r="AT36" s="334">
        <v>177000</v>
      </c>
      <c r="AU36" s="334">
        <v>186666.6667</v>
      </c>
      <c r="AV36" s="335"/>
      <c r="AW36" s="336">
        <f t="shared" si="0"/>
        <v>628625</v>
      </c>
      <c r="AX36" s="254"/>
      <c r="AY36" s="254"/>
      <c r="AZ36" s="254"/>
      <c r="BA36" s="254"/>
      <c r="BB36" s="254"/>
      <c r="BC36" s="254"/>
      <c r="BD36" s="256"/>
      <c r="BE36" s="254"/>
      <c r="BF36" s="254"/>
      <c r="BG36" s="256"/>
      <c r="BH36" s="256"/>
      <c r="BI36" s="254"/>
      <c r="BJ36" s="256"/>
      <c r="BK36" s="254"/>
      <c r="BL36" s="254"/>
      <c r="BM36" s="254"/>
      <c r="BN36" s="254"/>
      <c r="BO36" s="254"/>
      <c r="BP36" s="256"/>
    </row>
    <row r="37" spans="1:68">
      <c r="A37" s="14" t="s">
        <v>5</v>
      </c>
      <c r="B37" s="14" t="s">
        <v>275</v>
      </c>
      <c r="C37" s="327">
        <v>1693333.3330000001</v>
      </c>
      <c r="D37" s="327">
        <v>1696666.6669999999</v>
      </c>
      <c r="E37" s="328">
        <v>828333.33330000006</v>
      </c>
      <c r="F37" s="329">
        <v>827000</v>
      </c>
      <c r="G37" s="330">
        <v>662666.66669999994</v>
      </c>
      <c r="H37" s="330">
        <v>724000</v>
      </c>
      <c r="I37" s="330">
        <v>898333.33330000006</v>
      </c>
      <c r="J37" s="330">
        <v>1203333.3330000001</v>
      </c>
      <c r="K37" s="330">
        <v>673333.33330000006</v>
      </c>
      <c r="L37" s="330">
        <v>719333.33330000006</v>
      </c>
      <c r="M37" s="330">
        <v>661333.33330000006</v>
      </c>
      <c r="N37" s="330">
        <v>724333.33330000006</v>
      </c>
      <c r="O37" s="330">
        <v>904333.33330000006</v>
      </c>
      <c r="P37" s="330">
        <v>1206666.6669999999</v>
      </c>
      <c r="Q37" s="330">
        <v>664666.66669999994</v>
      </c>
      <c r="R37" s="330">
        <v>725333.33330000006</v>
      </c>
      <c r="S37" s="330">
        <v>805000</v>
      </c>
      <c r="T37" s="330">
        <v>1200000</v>
      </c>
      <c r="U37" s="330">
        <v>660333.33330000006</v>
      </c>
      <c r="V37" s="330">
        <v>726000</v>
      </c>
      <c r="W37" s="330">
        <v>808000</v>
      </c>
      <c r="X37" s="330">
        <v>1210000</v>
      </c>
      <c r="Y37" s="330">
        <v>662333.33330000006</v>
      </c>
      <c r="Z37" s="330">
        <v>726333.33330000006</v>
      </c>
      <c r="AA37" s="331">
        <v>3060000</v>
      </c>
      <c r="AB37" s="331">
        <v>3080000</v>
      </c>
      <c r="AC37" s="332">
        <v>647500</v>
      </c>
      <c r="AD37" s="332">
        <v>823333.33330000006</v>
      </c>
      <c r="AE37" s="332">
        <v>1230000</v>
      </c>
      <c r="AF37" s="333">
        <v>2893333.3330000001</v>
      </c>
      <c r="AG37" s="333">
        <v>2903333.3330000001</v>
      </c>
      <c r="AH37" s="333">
        <v>2906666.6669999999</v>
      </c>
      <c r="AI37" s="334">
        <v>549000</v>
      </c>
      <c r="AJ37" s="334">
        <v>586000</v>
      </c>
      <c r="AK37" s="334">
        <v>758333.33330000006</v>
      </c>
      <c r="AL37" s="334">
        <v>889666.66669999994</v>
      </c>
      <c r="AM37" s="334">
        <v>1668333.3330000001</v>
      </c>
      <c r="AN37" s="334">
        <v>548666.66669999994</v>
      </c>
      <c r="AO37" s="334">
        <v>584666.66669999994</v>
      </c>
      <c r="AP37" s="334">
        <v>839666.66669999994</v>
      </c>
      <c r="AQ37" s="334">
        <v>1673333.3330000001</v>
      </c>
      <c r="AR37" s="334">
        <v>541666.66669999994</v>
      </c>
      <c r="AS37" s="334">
        <v>582333.33330000006</v>
      </c>
      <c r="AT37" s="334">
        <v>542000</v>
      </c>
      <c r="AU37" s="334">
        <v>582000</v>
      </c>
      <c r="AV37" s="335"/>
      <c r="AW37" s="336">
        <f t="shared" si="0"/>
        <v>1532666.6665750002</v>
      </c>
      <c r="AX37" s="254"/>
      <c r="AY37" s="254"/>
      <c r="AZ37" s="254"/>
      <c r="BA37" s="254"/>
      <c r="BB37" s="254"/>
      <c r="BC37" s="254"/>
      <c r="BD37" s="256"/>
      <c r="BE37" s="254"/>
      <c r="BF37" s="254"/>
      <c r="BG37" s="256"/>
      <c r="BH37" s="256"/>
      <c r="BI37" s="254"/>
      <c r="BJ37" s="256"/>
      <c r="BK37" s="254"/>
      <c r="BL37" s="254"/>
      <c r="BM37" s="254"/>
      <c r="BN37" s="254"/>
      <c r="BO37" s="254"/>
      <c r="BP37" s="256"/>
    </row>
    <row r="38" spans="1:68">
      <c r="A38" s="14" t="s">
        <v>39</v>
      </c>
      <c r="B38" s="14" t="s">
        <v>275</v>
      </c>
      <c r="C38" s="327">
        <v>1033333.333</v>
      </c>
      <c r="D38" s="327">
        <v>1030000</v>
      </c>
      <c r="E38" s="328">
        <v>480666.6667</v>
      </c>
      <c r="F38" s="329">
        <v>448666.6667</v>
      </c>
      <c r="G38" s="330">
        <v>314333.3333</v>
      </c>
      <c r="H38" s="330">
        <v>328000</v>
      </c>
      <c r="I38" s="330">
        <v>371666.6667</v>
      </c>
      <c r="J38" s="330">
        <v>442000</v>
      </c>
      <c r="K38" s="330">
        <v>314666.6667</v>
      </c>
      <c r="L38" s="330">
        <v>328333.3333</v>
      </c>
      <c r="M38" s="330">
        <v>314333.3333</v>
      </c>
      <c r="N38" s="330">
        <v>329000</v>
      </c>
      <c r="O38" s="330">
        <v>375000</v>
      </c>
      <c r="P38" s="330">
        <v>448333.3333</v>
      </c>
      <c r="Q38" s="330">
        <v>314333.3333</v>
      </c>
      <c r="R38" s="330">
        <v>328333.3333</v>
      </c>
      <c r="S38" s="330">
        <v>351333.3333</v>
      </c>
      <c r="T38" s="330">
        <v>445333.3333</v>
      </c>
      <c r="U38" s="330">
        <v>313000</v>
      </c>
      <c r="V38" s="330">
        <v>328333.3333</v>
      </c>
      <c r="W38" s="330">
        <v>354000</v>
      </c>
      <c r="X38" s="330">
        <v>449000</v>
      </c>
      <c r="Y38" s="330">
        <v>310666.6667</v>
      </c>
      <c r="Z38" s="330">
        <v>325333.3333</v>
      </c>
      <c r="AA38" s="331">
        <v>1726666.6669999999</v>
      </c>
      <c r="AB38" s="331">
        <v>1740000</v>
      </c>
      <c r="AC38" s="332">
        <v>435000</v>
      </c>
      <c r="AD38" s="332">
        <v>477333.3333</v>
      </c>
      <c r="AE38" s="332">
        <v>584000</v>
      </c>
      <c r="AF38" s="333">
        <v>1610000</v>
      </c>
      <c r="AG38" s="333">
        <v>1606666.6669999999</v>
      </c>
      <c r="AH38" s="333">
        <v>1616666.6669999999</v>
      </c>
      <c r="AI38" s="334">
        <v>378166.6667</v>
      </c>
      <c r="AJ38" s="334">
        <v>382666.6667</v>
      </c>
      <c r="AK38" s="334">
        <v>422333.3333</v>
      </c>
      <c r="AL38" s="334">
        <v>458000</v>
      </c>
      <c r="AM38" s="334">
        <v>644666.66669999994</v>
      </c>
      <c r="AN38" s="334">
        <v>377000</v>
      </c>
      <c r="AO38" s="334">
        <v>385333.3333</v>
      </c>
      <c r="AP38" s="334">
        <v>439333.3333</v>
      </c>
      <c r="AQ38" s="334">
        <v>640666.66669999994</v>
      </c>
      <c r="AR38" s="334">
        <v>371666.6667</v>
      </c>
      <c r="AS38" s="334">
        <v>382000</v>
      </c>
      <c r="AT38" s="334">
        <v>373000</v>
      </c>
      <c r="AU38" s="334">
        <v>381000</v>
      </c>
      <c r="AV38" s="335"/>
      <c r="AW38" s="336">
        <f t="shared" si="0"/>
        <v>904708.33334999997</v>
      </c>
      <c r="AX38" s="254"/>
      <c r="AY38" s="254"/>
      <c r="AZ38" s="254"/>
      <c r="BA38" s="254"/>
      <c r="BB38" s="254"/>
      <c r="BC38" s="254"/>
      <c r="BD38" s="256"/>
      <c r="BE38" s="254"/>
      <c r="BF38" s="254"/>
      <c r="BG38" s="256"/>
      <c r="BH38" s="256"/>
      <c r="BI38" s="254"/>
      <c r="BJ38" s="256"/>
      <c r="BK38" s="254"/>
      <c r="BL38" s="254"/>
      <c r="BM38" s="254"/>
      <c r="BN38" s="254"/>
      <c r="BO38" s="254"/>
      <c r="BP38" s="256"/>
    </row>
    <row r="39" spans="1:68">
      <c r="A39" s="14" t="s">
        <v>263</v>
      </c>
      <c r="B39" s="14" t="s">
        <v>323</v>
      </c>
      <c r="C39" s="327">
        <v>1486666.6669999999</v>
      </c>
      <c r="D39" s="327">
        <v>1460000</v>
      </c>
      <c r="E39" s="328">
        <v>621000</v>
      </c>
      <c r="F39" s="329">
        <v>605000</v>
      </c>
      <c r="G39" s="330">
        <v>485333.3333</v>
      </c>
      <c r="H39" s="330">
        <v>523333.3333</v>
      </c>
      <c r="I39" s="330">
        <v>645333.33330000006</v>
      </c>
      <c r="J39" s="330">
        <v>845666.66669999994</v>
      </c>
      <c r="K39" s="330">
        <v>485666.6667</v>
      </c>
      <c r="L39" s="330">
        <v>524000</v>
      </c>
      <c r="M39" s="330">
        <v>480666.6667</v>
      </c>
      <c r="N39" s="330">
        <v>524000</v>
      </c>
      <c r="O39" s="330">
        <v>645666.66669999994</v>
      </c>
      <c r="P39" s="330">
        <v>850666.66669999994</v>
      </c>
      <c r="Q39" s="330">
        <v>484000</v>
      </c>
      <c r="R39" s="330">
        <v>524333.33330000006</v>
      </c>
      <c r="S39" s="330">
        <v>578333.33330000006</v>
      </c>
      <c r="T39" s="330">
        <v>849000</v>
      </c>
      <c r="U39" s="330">
        <v>478666.6667</v>
      </c>
      <c r="V39" s="330">
        <v>524000</v>
      </c>
      <c r="W39" s="330">
        <v>580000</v>
      </c>
      <c r="X39" s="330">
        <v>853666.66669999994</v>
      </c>
      <c r="Y39" s="330">
        <v>478000</v>
      </c>
      <c r="Z39" s="330">
        <v>525000</v>
      </c>
      <c r="AA39" s="331">
        <v>2046666.6669999999</v>
      </c>
      <c r="AB39" s="331">
        <v>2066666.6669999999</v>
      </c>
      <c r="AC39" s="332">
        <v>531833.33330000006</v>
      </c>
      <c r="AD39" s="332">
        <v>650666.66669999994</v>
      </c>
      <c r="AE39" s="332">
        <v>894000</v>
      </c>
      <c r="AF39" s="333">
        <v>1876666.6669999999</v>
      </c>
      <c r="AG39" s="333">
        <v>1876666.6669999999</v>
      </c>
      <c r="AH39" s="333">
        <v>1890000</v>
      </c>
      <c r="AI39" s="334">
        <v>459666.6667</v>
      </c>
      <c r="AJ39" s="334">
        <v>484666.6667</v>
      </c>
      <c r="AK39" s="334">
        <v>602666.66669999994</v>
      </c>
      <c r="AL39" s="334">
        <v>699666.66669999994</v>
      </c>
      <c r="AM39" s="334">
        <v>1245000</v>
      </c>
      <c r="AN39" s="334">
        <v>459000</v>
      </c>
      <c r="AO39" s="334">
        <v>484666.6667</v>
      </c>
      <c r="AP39" s="334">
        <v>659333.33330000006</v>
      </c>
      <c r="AQ39" s="334">
        <v>1240000</v>
      </c>
      <c r="AR39" s="334">
        <v>452666.6667</v>
      </c>
      <c r="AS39" s="334">
        <v>481333.3333</v>
      </c>
      <c r="AT39" s="334">
        <v>453000</v>
      </c>
      <c r="AU39" s="334">
        <v>480333.3333</v>
      </c>
      <c r="AV39" s="335"/>
      <c r="AW39" s="336">
        <f t="shared" si="0"/>
        <v>1153500.0001749999</v>
      </c>
      <c r="AX39" s="254"/>
      <c r="AY39" s="254"/>
      <c r="AZ39" s="254"/>
      <c r="BA39" s="254"/>
      <c r="BB39" s="254"/>
      <c r="BC39" s="254"/>
      <c r="BD39" s="256"/>
      <c r="BE39" s="254"/>
      <c r="BF39" s="254"/>
      <c r="BG39" s="256"/>
      <c r="BH39" s="256"/>
      <c r="BI39" s="254"/>
      <c r="BJ39" s="256"/>
      <c r="BK39" s="254"/>
      <c r="BL39" s="254"/>
      <c r="BM39" s="254"/>
      <c r="BN39" s="254"/>
      <c r="BO39" s="254"/>
      <c r="BP39" s="256"/>
    </row>
    <row r="40" spans="1:68">
      <c r="A40" s="14" t="s">
        <v>217</v>
      </c>
      <c r="B40" s="14" t="s">
        <v>275</v>
      </c>
      <c r="C40" s="327">
        <v>842000</v>
      </c>
      <c r="D40" s="327">
        <v>829666.66669999994</v>
      </c>
      <c r="E40" s="328">
        <v>359666.6667</v>
      </c>
      <c r="F40" s="329">
        <v>351000</v>
      </c>
      <c r="G40" s="330">
        <v>261333.3333</v>
      </c>
      <c r="H40" s="330">
        <v>279333.3333</v>
      </c>
      <c r="I40" s="330">
        <v>342000</v>
      </c>
      <c r="J40" s="330">
        <v>444333.3333</v>
      </c>
      <c r="K40" s="330">
        <v>262333.3333</v>
      </c>
      <c r="L40" s="330">
        <v>282333.3333</v>
      </c>
      <c r="M40" s="330">
        <v>262666.6667</v>
      </c>
      <c r="N40" s="330">
        <v>282000</v>
      </c>
      <c r="O40" s="330">
        <v>344333.3333</v>
      </c>
      <c r="P40" s="330">
        <v>446666.6667</v>
      </c>
      <c r="Q40" s="330">
        <v>263000</v>
      </c>
      <c r="R40" s="330">
        <v>281000</v>
      </c>
      <c r="S40" s="330">
        <v>309000</v>
      </c>
      <c r="T40" s="330">
        <v>445000</v>
      </c>
      <c r="U40" s="330">
        <v>260666.6667</v>
      </c>
      <c r="V40" s="330">
        <v>283000</v>
      </c>
      <c r="W40" s="330">
        <v>312000</v>
      </c>
      <c r="X40" s="330">
        <v>451000</v>
      </c>
      <c r="Y40" s="330">
        <v>259000</v>
      </c>
      <c r="Z40" s="330">
        <v>280666.6667</v>
      </c>
      <c r="AA40" s="331">
        <v>1680000</v>
      </c>
      <c r="AB40" s="331">
        <v>1690000</v>
      </c>
      <c r="AC40" s="332">
        <v>323333.3333</v>
      </c>
      <c r="AD40" s="332">
        <v>390666.6667</v>
      </c>
      <c r="AE40" s="332">
        <v>532000</v>
      </c>
      <c r="AF40" s="333">
        <v>1580000</v>
      </c>
      <c r="AG40" s="333">
        <v>1580000</v>
      </c>
      <c r="AH40" s="333">
        <v>1590000</v>
      </c>
      <c r="AI40" s="334">
        <v>264666.6667</v>
      </c>
      <c r="AJ40" s="334">
        <v>275000</v>
      </c>
      <c r="AK40" s="334">
        <v>331000</v>
      </c>
      <c r="AL40" s="334">
        <v>379333.3333</v>
      </c>
      <c r="AM40" s="334">
        <v>633666.66669999994</v>
      </c>
      <c r="AN40" s="334">
        <v>264000</v>
      </c>
      <c r="AO40" s="334">
        <v>275333.3333</v>
      </c>
      <c r="AP40" s="334">
        <v>357666.6667</v>
      </c>
      <c r="AQ40" s="334">
        <v>631333.33330000006</v>
      </c>
      <c r="AR40" s="334">
        <v>261333.3333</v>
      </c>
      <c r="AS40" s="334">
        <v>274000</v>
      </c>
      <c r="AT40" s="334">
        <v>261000</v>
      </c>
      <c r="AU40" s="334">
        <v>272666.6667</v>
      </c>
      <c r="AV40" s="335"/>
      <c r="AW40" s="336">
        <f t="shared" si="0"/>
        <v>786583.33334999997</v>
      </c>
      <c r="AX40" s="254"/>
      <c r="AY40" s="254"/>
      <c r="AZ40" s="254"/>
      <c r="BA40" s="254"/>
      <c r="BB40" s="254"/>
      <c r="BC40" s="254"/>
      <c r="BD40" s="256"/>
      <c r="BE40" s="254"/>
      <c r="BF40" s="254"/>
      <c r="BG40" s="256"/>
      <c r="BH40" s="256"/>
      <c r="BI40" s="254"/>
      <c r="BJ40" s="256"/>
      <c r="BK40" s="254"/>
      <c r="BL40" s="254"/>
      <c r="BM40" s="254"/>
      <c r="BN40" s="254"/>
      <c r="BO40" s="254"/>
      <c r="BP40" s="256"/>
    </row>
    <row r="41" spans="1:68">
      <c r="A41" s="14" t="s">
        <v>82</v>
      </c>
      <c r="B41" s="14" t="s">
        <v>275</v>
      </c>
      <c r="C41" s="327">
        <v>2803333.3330000001</v>
      </c>
      <c r="D41" s="327">
        <v>2813333.3330000001</v>
      </c>
      <c r="E41" s="328">
        <v>1350000</v>
      </c>
      <c r="F41" s="329">
        <v>1346666.6669999999</v>
      </c>
      <c r="G41" s="330">
        <v>1030000</v>
      </c>
      <c r="H41" s="330">
        <v>1123333.3330000001</v>
      </c>
      <c r="I41" s="330">
        <v>1400000</v>
      </c>
      <c r="J41" s="330">
        <v>1873333.3330000001</v>
      </c>
      <c r="K41" s="330">
        <v>1036666.667</v>
      </c>
      <c r="L41" s="330">
        <v>1120000</v>
      </c>
      <c r="M41" s="330">
        <v>1030000</v>
      </c>
      <c r="N41" s="330">
        <v>1130000</v>
      </c>
      <c r="O41" s="330">
        <v>1413333.3330000001</v>
      </c>
      <c r="P41" s="330">
        <v>1886666.6669999999</v>
      </c>
      <c r="Q41" s="330">
        <v>1033333.333</v>
      </c>
      <c r="R41" s="330">
        <v>1126666.6669999999</v>
      </c>
      <c r="S41" s="330">
        <v>1250000</v>
      </c>
      <c r="T41" s="330">
        <v>1870000</v>
      </c>
      <c r="U41" s="330">
        <v>1030000</v>
      </c>
      <c r="V41" s="330">
        <v>1136666.6669999999</v>
      </c>
      <c r="W41" s="330">
        <v>1260000</v>
      </c>
      <c r="X41" s="330">
        <v>1896666.6669999999</v>
      </c>
      <c r="Y41" s="330">
        <v>1026666.667</v>
      </c>
      <c r="Z41" s="330">
        <v>1130000</v>
      </c>
      <c r="AA41" s="331">
        <v>9030000</v>
      </c>
      <c r="AB41" s="331">
        <v>9113333.3330000006</v>
      </c>
      <c r="AC41" s="332">
        <v>1028333.333</v>
      </c>
      <c r="AD41" s="332">
        <v>1313333.3330000001</v>
      </c>
      <c r="AE41" s="332">
        <v>1973333.3330000001</v>
      </c>
      <c r="AF41" s="333">
        <v>8606666.6669999994</v>
      </c>
      <c r="AG41" s="333">
        <v>8600000</v>
      </c>
      <c r="AH41" s="333">
        <v>8690000</v>
      </c>
      <c r="AI41" s="334">
        <v>837666.66669999994</v>
      </c>
      <c r="AJ41" s="334">
        <v>894666.66669999994</v>
      </c>
      <c r="AK41" s="334">
        <v>1160000</v>
      </c>
      <c r="AL41" s="334">
        <v>1360000</v>
      </c>
      <c r="AM41" s="334">
        <v>2566666.6669999999</v>
      </c>
      <c r="AN41" s="334">
        <v>835000</v>
      </c>
      <c r="AO41" s="334">
        <v>888666.66669999994</v>
      </c>
      <c r="AP41" s="334">
        <v>1280000</v>
      </c>
      <c r="AQ41" s="334">
        <v>2570000</v>
      </c>
      <c r="AR41" s="334">
        <v>826666.66669999994</v>
      </c>
      <c r="AS41" s="334">
        <v>890333.33330000006</v>
      </c>
      <c r="AT41" s="334">
        <v>822333.33330000006</v>
      </c>
      <c r="AU41" s="334">
        <v>886666.66669999994</v>
      </c>
      <c r="AV41" s="335"/>
      <c r="AW41" s="336">
        <f t="shared" si="0"/>
        <v>3505249.9999250001</v>
      </c>
      <c r="AX41" s="254"/>
      <c r="AY41" s="254"/>
      <c r="AZ41" s="254"/>
      <c r="BA41" s="254"/>
      <c r="BB41" s="254"/>
      <c r="BC41" s="254"/>
      <c r="BD41" s="256"/>
      <c r="BE41" s="254"/>
      <c r="BF41" s="254"/>
      <c r="BG41" s="256"/>
      <c r="BH41" s="256"/>
      <c r="BI41" s="254"/>
      <c r="BJ41" s="256"/>
      <c r="BK41" s="254"/>
      <c r="BL41" s="254"/>
      <c r="BM41" s="254"/>
      <c r="BN41" s="254"/>
      <c r="BO41" s="254"/>
      <c r="BP41" s="256"/>
    </row>
    <row r="42" spans="1:68">
      <c r="A42" s="14" t="s">
        <v>83</v>
      </c>
      <c r="B42" s="14" t="s">
        <v>323</v>
      </c>
      <c r="C42" s="327">
        <v>763666.66669999994</v>
      </c>
      <c r="D42" s="327">
        <v>728333.33330000006</v>
      </c>
      <c r="E42" s="328">
        <v>381333.3333</v>
      </c>
      <c r="F42" s="329">
        <v>377000</v>
      </c>
      <c r="G42" s="330">
        <v>223333.3333</v>
      </c>
      <c r="H42" s="330">
        <v>230333.3333</v>
      </c>
      <c r="I42" s="330">
        <v>271000</v>
      </c>
      <c r="J42" s="330">
        <v>351666.6667</v>
      </c>
      <c r="K42" s="330">
        <v>236666.6667</v>
      </c>
      <c r="L42" s="330">
        <v>233000</v>
      </c>
      <c r="M42" s="330">
        <v>219000</v>
      </c>
      <c r="N42" s="330">
        <v>232666.6667</v>
      </c>
      <c r="O42" s="330">
        <v>280333.3333</v>
      </c>
      <c r="P42" s="330">
        <v>356000</v>
      </c>
      <c r="Q42" s="330">
        <v>217666.6667</v>
      </c>
      <c r="R42" s="330">
        <v>233666.6667</v>
      </c>
      <c r="S42" s="330">
        <v>252666.6667</v>
      </c>
      <c r="T42" s="330">
        <v>354333.3333</v>
      </c>
      <c r="U42" s="330">
        <v>219000</v>
      </c>
      <c r="V42" s="330">
        <v>232333.3333</v>
      </c>
      <c r="W42" s="330">
        <v>254333.3333</v>
      </c>
      <c r="X42" s="330">
        <v>357333.3333</v>
      </c>
      <c r="Y42" s="330">
        <v>216666.6667</v>
      </c>
      <c r="Z42" s="330">
        <v>231000</v>
      </c>
      <c r="AA42" s="331">
        <v>1206666.6669999999</v>
      </c>
      <c r="AB42" s="331">
        <v>1220000</v>
      </c>
      <c r="AC42" s="332">
        <v>333166.6667</v>
      </c>
      <c r="AD42" s="332">
        <v>367666.6667</v>
      </c>
      <c r="AE42" s="332">
        <v>445000</v>
      </c>
      <c r="AF42" s="333">
        <v>1090000</v>
      </c>
      <c r="AG42" s="333">
        <v>1093333.3330000001</v>
      </c>
      <c r="AH42" s="333">
        <v>1100000</v>
      </c>
      <c r="AI42" s="334">
        <v>209166.6667</v>
      </c>
      <c r="AJ42" s="334">
        <v>216000</v>
      </c>
      <c r="AK42" s="334">
        <v>248000</v>
      </c>
      <c r="AL42" s="334">
        <v>283666.6667</v>
      </c>
      <c r="AM42" s="334">
        <v>469666.6667</v>
      </c>
      <c r="AN42" s="334">
        <v>209333.3333</v>
      </c>
      <c r="AO42" s="334">
        <v>217666.6667</v>
      </c>
      <c r="AP42" s="334">
        <v>265666.6667</v>
      </c>
      <c r="AQ42" s="334">
        <v>466333.3333</v>
      </c>
      <c r="AR42" s="334">
        <v>200333.3333</v>
      </c>
      <c r="AS42" s="334">
        <v>214000</v>
      </c>
      <c r="AT42" s="334">
        <v>200333.3333</v>
      </c>
      <c r="AU42" s="334">
        <v>209333.3333</v>
      </c>
      <c r="AV42" s="335"/>
      <c r="AW42" s="336">
        <f t="shared" si="0"/>
        <v>640208.33342499996</v>
      </c>
      <c r="AX42" s="254"/>
      <c r="AY42" s="254"/>
      <c r="AZ42" s="254"/>
      <c r="BA42" s="254"/>
      <c r="BB42" s="254"/>
      <c r="BC42" s="254"/>
      <c r="BD42" s="256"/>
      <c r="BE42" s="254"/>
      <c r="BF42" s="254"/>
      <c r="BG42" s="256"/>
      <c r="BH42" s="256"/>
      <c r="BI42" s="254"/>
      <c r="BJ42" s="256"/>
      <c r="BK42" s="254"/>
      <c r="BL42" s="254"/>
      <c r="BM42" s="254"/>
      <c r="BN42" s="254"/>
      <c r="BO42" s="254"/>
      <c r="BP42" s="256"/>
    </row>
    <row r="43" spans="1:68">
      <c r="A43" s="14" t="s">
        <v>84</v>
      </c>
      <c r="B43" s="14" t="s">
        <v>275</v>
      </c>
      <c r="C43" s="327">
        <v>1326666.6669999999</v>
      </c>
      <c r="D43" s="327">
        <v>1326666.6669999999</v>
      </c>
      <c r="E43" s="328">
        <v>567000</v>
      </c>
      <c r="F43" s="329">
        <v>562666.66669999994</v>
      </c>
      <c r="G43" s="330">
        <v>376333.3333</v>
      </c>
      <c r="H43" s="330">
        <v>400666.6667</v>
      </c>
      <c r="I43" s="330">
        <v>483666.6667</v>
      </c>
      <c r="J43" s="330">
        <v>620333.33330000006</v>
      </c>
      <c r="K43" s="330">
        <v>384333.3333</v>
      </c>
      <c r="L43" s="330">
        <v>405333.3333</v>
      </c>
      <c r="M43" s="330">
        <v>377666.6667</v>
      </c>
      <c r="N43" s="330">
        <v>405000</v>
      </c>
      <c r="O43" s="330">
        <v>488000</v>
      </c>
      <c r="P43" s="330">
        <v>626333.33330000006</v>
      </c>
      <c r="Q43" s="330">
        <v>377333.3333</v>
      </c>
      <c r="R43" s="330">
        <v>403333.3333</v>
      </c>
      <c r="S43" s="330">
        <v>443333.3333</v>
      </c>
      <c r="T43" s="330">
        <v>625333.33330000006</v>
      </c>
      <c r="U43" s="330">
        <v>375000</v>
      </c>
      <c r="V43" s="330">
        <v>404333.3333</v>
      </c>
      <c r="W43" s="330">
        <v>444333.3333</v>
      </c>
      <c r="X43" s="330">
        <v>629666.66669999994</v>
      </c>
      <c r="Y43" s="330">
        <v>377000</v>
      </c>
      <c r="Z43" s="330">
        <v>404000</v>
      </c>
      <c r="AA43" s="331">
        <v>3923333.3330000001</v>
      </c>
      <c r="AB43" s="331">
        <v>3966666.6669999999</v>
      </c>
      <c r="AC43" s="332">
        <v>423000</v>
      </c>
      <c r="AD43" s="332">
        <v>507666.6667</v>
      </c>
      <c r="AE43" s="332">
        <v>703000</v>
      </c>
      <c r="AF43" s="333">
        <v>3736666.6669999999</v>
      </c>
      <c r="AG43" s="333">
        <v>3750000</v>
      </c>
      <c r="AH43" s="333">
        <v>3766666.6669999999</v>
      </c>
      <c r="AI43" s="334">
        <v>348666.6667</v>
      </c>
      <c r="AJ43" s="334">
        <v>363000</v>
      </c>
      <c r="AK43" s="334">
        <v>436666.6667</v>
      </c>
      <c r="AL43" s="334">
        <v>495666.6667</v>
      </c>
      <c r="AM43" s="334">
        <v>842000</v>
      </c>
      <c r="AN43" s="334">
        <v>349000</v>
      </c>
      <c r="AO43" s="334">
        <v>365000</v>
      </c>
      <c r="AP43" s="334">
        <v>472000</v>
      </c>
      <c r="AQ43" s="334">
        <v>842333.33330000006</v>
      </c>
      <c r="AR43" s="334">
        <v>344000</v>
      </c>
      <c r="AS43" s="334">
        <v>361000</v>
      </c>
      <c r="AT43" s="334">
        <v>345333.3333</v>
      </c>
      <c r="AU43" s="334">
        <v>361666.6667</v>
      </c>
      <c r="AV43" s="335"/>
      <c r="AW43" s="336">
        <f t="shared" si="0"/>
        <v>1541416.666675</v>
      </c>
      <c r="AX43" s="254"/>
      <c r="AY43" s="254"/>
      <c r="AZ43" s="254"/>
      <c r="BA43" s="254"/>
      <c r="BB43" s="254"/>
      <c r="BC43" s="254"/>
      <c r="BD43" s="256"/>
      <c r="BE43" s="254"/>
      <c r="BF43" s="254"/>
      <c r="BG43" s="256"/>
      <c r="BH43" s="256"/>
      <c r="BI43" s="254"/>
      <c r="BJ43" s="256"/>
      <c r="BK43" s="254"/>
      <c r="BL43" s="254"/>
      <c r="BM43" s="254"/>
      <c r="BN43" s="254"/>
      <c r="BO43" s="254"/>
      <c r="BP43" s="256"/>
    </row>
    <row r="44" spans="1:68">
      <c r="A44" s="14" t="s">
        <v>46</v>
      </c>
      <c r="B44" s="14" t="s">
        <v>275</v>
      </c>
      <c r="C44" s="327">
        <v>1030000</v>
      </c>
      <c r="D44" s="327">
        <v>1020000</v>
      </c>
      <c r="E44" s="328">
        <v>516000</v>
      </c>
      <c r="F44" s="329">
        <v>509666.6667</v>
      </c>
      <c r="G44" s="330">
        <v>403333.3333</v>
      </c>
      <c r="H44" s="330">
        <v>437000</v>
      </c>
      <c r="I44" s="330">
        <v>543333.33330000006</v>
      </c>
      <c r="J44" s="330">
        <v>723666.66669999994</v>
      </c>
      <c r="K44" s="330">
        <v>410333.3333</v>
      </c>
      <c r="L44" s="330">
        <v>442333.3333</v>
      </c>
      <c r="M44" s="330">
        <v>403000</v>
      </c>
      <c r="N44" s="330">
        <v>441666.6667</v>
      </c>
      <c r="O44" s="330">
        <v>547666.66669999994</v>
      </c>
      <c r="P44" s="330">
        <v>729000</v>
      </c>
      <c r="Q44" s="330">
        <v>403666.6667</v>
      </c>
      <c r="R44" s="330">
        <v>441000</v>
      </c>
      <c r="S44" s="330">
        <v>489000</v>
      </c>
      <c r="T44" s="330">
        <v>728666.66669999994</v>
      </c>
      <c r="U44" s="330">
        <v>401000</v>
      </c>
      <c r="V44" s="330">
        <v>441666.6667</v>
      </c>
      <c r="W44" s="330">
        <v>490000</v>
      </c>
      <c r="X44" s="330">
        <v>731666.66669999994</v>
      </c>
      <c r="Y44" s="330">
        <v>404333.3333</v>
      </c>
      <c r="Z44" s="330">
        <v>440666.6667</v>
      </c>
      <c r="AA44" s="331">
        <v>2050000</v>
      </c>
      <c r="AB44" s="331">
        <v>2056666.6669999999</v>
      </c>
      <c r="AC44" s="332">
        <v>397500</v>
      </c>
      <c r="AD44" s="332">
        <v>509000</v>
      </c>
      <c r="AE44" s="332">
        <v>763000</v>
      </c>
      <c r="AF44" s="333">
        <v>1923333.3330000001</v>
      </c>
      <c r="AG44" s="333">
        <v>1923333.3330000001</v>
      </c>
      <c r="AH44" s="333">
        <v>1963333.3330000001</v>
      </c>
      <c r="AI44" s="334">
        <v>334500</v>
      </c>
      <c r="AJ44" s="334">
        <v>356000</v>
      </c>
      <c r="AK44" s="334">
        <v>459666.6667</v>
      </c>
      <c r="AL44" s="334">
        <v>537666.66669999994</v>
      </c>
      <c r="AM44" s="334">
        <v>1004333.333</v>
      </c>
      <c r="AN44" s="334">
        <v>333333.3333</v>
      </c>
      <c r="AO44" s="334">
        <v>354000</v>
      </c>
      <c r="AP44" s="334">
        <v>508000</v>
      </c>
      <c r="AQ44" s="334">
        <v>1010000</v>
      </c>
      <c r="AR44" s="334">
        <v>329333.3333</v>
      </c>
      <c r="AS44" s="334">
        <v>353000</v>
      </c>
      <c r="AT44" s="334">
        <v>332666.6667</v>
      </c>
      <c r="AU44" s="334">
        <v>353333.3333</v>
      </c>
      <c r="AV44" s="335"/>
      <c r="AW44" s="336">
        <f t="shared" si="0"/>
        <v>982625</v>
      </c>
      <c r="AX44" s="254"/>
      <c r="AY44" s="254"/>
      <c r="AZ44" s="254"/>
      <c r="BA44" s="254"/>
      <c r="BB44" s="254"/>
      <c r="BC44" s="254"/>
      <c r="BD44" s="256"/>
      <c r="BE44" s="254"/>
      <c r="BF44" s="254"/>
      <c r="BG44" s="256"/>
      <c r="BH44" s="256"/>
      <c r="BI44" s="254"/>
      <c r="BJ44" s="256"/>
      <c r="BK44" s="254"/>
      <c r="BL44" s="254"/>
      <c r="BM44" s="254"/>
      <c r="BN44" s="254"/>
      <c r="BO44" s="254"/>
      <c r="BP44" s="256"/>
    </row>
    <row r="45" spans="1:68">
      <c r="A45" s="14" t="s">
        <v>304</v>
      </c>
      <c r="B45" s="14" t="s">
        <v>275</v>
      </c>
      <c r="C45" s="327">
        <v>2116666.6669999999</v>
      </c>
      <c r="D45" s="327">
        <v>2133333.3330000001</v>
      </c>
      <c r="E45" s="328">
        <v>699333.33330000006</v>
      </c>
      <c r="F45" s="329">
        <v>685000</v>
      </c>
      <c r="G45" s="330">
        <v>437666.6667</v>
      </c>
      <c r="H45" s="330">
        <v>467666.6667</v>
      </c>
      <c r="I45" s="330">
        <v>566333.33330000006</v>
      </c>
      <c r="J45" s="330">
        <v>744333.33330000006</v>
      </c>
      <c r="K45" s="330">
        <v>439666.6667</v>
      </c>
      <c r="L45" s="330">
        <v>469333.3333</v>
      </c>
      <c r="M45" s="330">
        <v>443333.3333</v>
      </c>
      <c r="N45" s="330">
        <v>469000</v>
      </c>
      <c r="O45" s="330">
        <v>598000</v>
      </c>
      <c r="P45" s="330">
        <v>740333.33330000006</v>
      </c>
      <c r="Q45" s="330">
        <v>438333.3333</v>
      </c>
      <c r="R45" s="330">
        <v>470333.3333</v>
      </c>
      <c r="S45" s="330">
        <v>523000</v>
      </c>
      <c r="T45" s="330">
        <v>747666.66669999994</v>
      </c>
      <c r="U45" s="330">
        <v>436333.3333</v>
      </c>
      <c r="V45" s="330">
        <v>467666.6667</v>
      </c>
      <c r="W45" s="330">
        <v>521666.6667</v>
      </c>
      <c r="X45" s="330">
        <v>751333.33330000006</v>
      </c>
      <c r="Y45" s="330">
        <v>435000</v>
      </c>
      <c r="Z45" s="330">
        <v>462000</v>
      </c>
      <c r="AA45" s="331">
        <v>4683333.3329999996</v>
      </c>
      <c r="AB45" s="331">
        <v>4736666.6670000004</v>
      </c>
      <c r="AC45" s="332">
        <v>581000</v>
      </c>
      <c r="AD45" s="332">
        <v>698333.33330000006</v>
      </c>
      <c r="AE45" s="332">
        <v>956333.33330000006</v>
      </c>
      <c r="AF45" s="333">
        <v>4466666.6670000004</v>
      </c>
      <c r="AG45" s="333">
        <v>4480000</v>
      </c>
      <c r="AH45" s="333">
        <v>4793333.3329999996</v>
      </c>
      <c r="AI45" s="334">
        <v>477166.6667</v>
      </c>
      <c r="AJ45" s="334">
        <v>492333.3333</v>
      </c>
      <c r="AK45" s="334">
        <v>579666.66669999994</v>
      </c>
      <c r="AL45" s="334">
        <v>653666.66669999994</v>
      </c>
      <c r="AM45" s="334">
        <v>1121666.6669999999</v>
      </c>
      <c r="AN45" s="334">
        <v>475000</v>
      </c>
      <c r="AO45" s="334">
        <v>496333.3333</v>
      </c>
      <c r="AP45" s="334">
        <v>623000</v>
      </c>
      <c r="AQ45" s="334">
        <v>1063333.3330000001</v>
      </c>
      <c r="AR45" s="334">
        <v>471333.3333</v>
      </c>
      <c r="AS45" s="334">
        <v>492000</v>
      </c>
      <c r="AT45" s="334">
        <v>470333.3333</v>
      </c>
      <c r="AU45" s="334">
        <v>490000</v>
      </c>
      <c r="AV45" s="335"/>
      <c r="AW45" s="336">
        <f t="shared" si="0"/>
        <v>1994125</v>
      </c>
      <c r="AX45" s="254"/>
      <c r="AY45" s="254"/>
      <c r="AZ45" s="254"/>
      <c r="BA45" s="254"/>
      <c r="BB45" s="254"/>
      <c r="BC45" s="254"/>
      <c r="BD45" s="256"/>
      <c r="BE45" s="254"/>
      <c r="BF45" s="254"/>
      <c r="BG45" s="256"/>
      <c r="BH45" s="256"/>
      <c r="BI45" s="254"/>
      <c r="BJ45" s="256"/>
      <c r="BK45" s="254"/>
      <c r="BL45" s="254"/>
      <c r="BM45" s="254"/>
      <c r="BN45" s="254"/>
      <c r="BO45" s="254"/>
      <c r="BP45" s="256"/>
    </row>
    <row r="46" spans="1:68">
      <c r="A46" s="14" t="s">
        <v>305</v>
      </c>
      <c r="B46" s="14" t="s">
        <v>275</v>
      </c>
      <c r="C46" s="327">
        <v>1476666.6669999999</v>
      </c>
      <c r="D46" s="327">
        <v>1450000</v>
      </c>
      <c r="E46" s="328">
        <v>618000</v>
      </c>
      <c r="F46" s="329">
        <v>611666.66669999994</v>
      </c>
      <c r="G46" s="330">
        <v>336666.6667</v>
      </c>
      <c r="H46" s="330">
        <v>347333.3333</v>
      </c>
      <c r="I46" s="330">
        <v>397333.3333</v>
      </c>
      <c r="J46" s="330">
        <v>487333.3333</v>
      </c>
      <c r="K46" s="330">
        <v>345000</v>
      </c>
      <c r="L46" s="330">
        <v>350333.3333</v>
      </c>
      <c r="M46" s="330">
        <v>337333.3333</v>
      </c>
      <c r="N46" s="330">
        <v>348000</v>
      </c>
      <c r="O46" s="330">
        <v>399666.6667</v>
      </c>
      <c r="P46" s="330">
        <v>492000</v>
      </c>
      <c r="Q46" s="330">
        <v>334666.6667</v>
      </c>
      <c r="R46" s="330">
        <v>349000</v>
      </c>
      <c r="S46" s="330">
        <v>373000</v>
      </c>
      <c r="T46" s="330">
        <v>489333.3333</v>
      </c>
      <c r="U46" s="330">
        <v>333333.3333</v>
      </c>
      <c r="V46" s="330">
        <v>351666.6667</v>
      </c>
      <c r="W46" s="330">
        <v>375333.3333</v>
      </c>
      <c r="X46" s="330">
        <v>496000</v>
      </c>
      <c r="Y46" s="330">
        <v>338000</v>
      </c>
      <c r="Z46" s="330">
        <v>351000</v>
      </c>
      <c r="AA46" s="331">
        <v>3613333.3330000001</v>
      </c>
      <c r="AB46" s="331">
        <v>3630000</v>
      </c>
      <c r="AC46" s="332">
        <v>515000</v>
      </c>
      <c r="AD46" s="332">
        <v>555666.66669999994</v>
      </c>
      <c r="AE46" s="332">
        <v>671333.33330000006</v>
      </c>
      <c r="AF46" s="333">
        <v>3400000</v>
      </c>
      <c r="AG46" s="333">
        <v>3420000</v>
      </c>
      <c r="AH46" s="333">
        <v>3423333.3330000001</v>
      </c>
      <c r="AI46" s="334">
        <v>340833.3333</v>
      </c>
      <c r="AJ46" s="334">
        <v>344000</v>
      </c>
      <c r="AK46" s="334">
        <v>384000</v>
      </c>
      <c r="AL46" s="334">
        <v>422333.3333</v>
      </c>
      <c r="AM46" s="334">
        <v>671166.66669999994</v>
      </c>
      <c r="AN46" s="334">
        <v>340000</v>
      </c>
      <c r="AO46" s="334">
        <v>346666.6667</v>
      </c>
      <c r="AP46" s="334">
        <v>404333.3333</v>
      </c>
      <c r="AQ46" s="334">
        <v>670000</v>
      </c>
      <c r="AR46" s="334">
        <v>332666.6667</v>
      </c>
      <c r="AS46" s="334">
        <v>343666.6667</v>
      </c>
      <c r="AT46" s="334">
        <v>338333.3333</v>
      </c>
      <c r="AU46" s="334">
        <v>341666.6667</v>
      </c>
      <c r="AV46" s="335"/>
      <c r="AW46" s="336">
        <f t="shared" si="0"/>
        <v>1512208.333325</v>
      </c>
      <c r="AX46" s="254"/>
      <c r="AY46" s="254"/>
      <c r="AZ46" s="254"/>
      <c r="BA46" s="254"/>
      <c r="BB46" s="254"/>
      <c r="BC46" s="254"/>
      <c r="BD46" s="256"/>
      <c r="BE46" s="254"/>
      <c r="BF46" s="254"/>
      <c r="BG46" s="256"/>
      <c r="BH46" s="256"/>
      <c r="BI46" s="254"/>
      <c r="BJ46" s="256"/>
      <c r="BK46" s="254"/>
      <c r="BL46" s="254"/>
      <c r="BM46" s="254"/>
      <c r="BN46" s="254"/>
      <c r="BO46" s="254"/>
      <c r="BP46" s="256"/>
    </row>
    <row r="47" spans="1:68">
      <c r="A47" s="14" t="s">
        <v>306</v>
      </c>
      <c r="B47" s="14" t="s">
        <v>276</v>
      </c>
      <c r="C47" s="327">
        <v>1140000</v>
      </c>
      <c r="D47" s="327">
        <v>1136666.6669999999</v>
      </c>
      <c r="E47" s="328">
        <v>647000</v>
      </c>
      <c r="F47" s="329">
        <v>644666.66669999994</v>
      </c>
      <c r="G47" s="330">
        <v>507666.6667</v>
      </c>
      <c r="H47" s="330">
        <v>554666.66669999994</v>
      </c>
      <c r="I47" s="330">
        <v>688666.66669999994</v>
      </c>
      <c r="J47" s="330">
        <v>921000</v>
      </c>
      <c r="K47" s="330">
        <v>517000</v>
      </c>
      <c r="L47" s="330">
        <v>553333.33330000006</v>
      </c>
      <c r="M47" s="330">
        <v>508666.6667</v>
      </c>
      <c r="N47" s="330">
        <v>556000</v>
      </c>
      <c r="O47" s="330">
        <v>695333.33330000006</v>
      </c>
      <c r="P47" s="330">
        <v>924666.66669999994</v>
      </c>
      <c r="Q47" s="330">
        <v>508000</v>
      </c>
      <c r="R47" s="330">
        <v>555000</v>
      </c>
      <c r="S47" s="330">
        <v>617333.33330000006</v>
      </c>
      <c r="T47" s="330">
        <v>922666.66669999994</v>
      </c>
      <c r="U47" s="330">
        <v>503333.3333</v>
      </c>
      <c r="V47" s="330">
        <v>554333.33330000006</v>
      </c>
      <c r="W47" s="330">
        <v>618666.66669999994</v>
      </c>
      <c r="X47" s="330">
        <v>927333.33330000006</v>
      </c>
      <c r="Y47" s="330">
        <v>505333.3333</v>
      </c>
      <c r="Z47" s="330">
        <v>554666.66669999994</v>
      </c>
      <c r="AA47" s="331">
        <v>2703333.3330000001</v>
      </c>
      <c r="AB47" s="331">
        <v>2720000</v>
      </c>
      <c r="AC47" s="332">
        <v>508666.6667</v>
      </c>
      <c r="AD47" s="332">
        <v>651333.33330000006</v>
      </c>
      <c r="AE47" s="332">
        <v>975000</v>
      </c>
      <c r="AF47" s="333">
        <v>2570000</v>
      </c>
      <c r="AG47" s="333">
        <v>2580000</v>
      </c>
      <c r="AH47" s="333">
        <v>2583333.3330000001</v>
      </c>
      <c r="AI47" s="334">
        <v>408166.6667</v>
      </c>
      <c r="AJ47" s="334">
        <v>436000</v>
      </c>
      <c r="AK47" s="334">
        <v>565333.33330000006</v>
      </c>
      <c r="AL47" s="334">
        <v>664666.66669999994</v>
      </c>
      <c r="AM47" s="334">
        <v>1246666.6669999999</v>
      </c>
      <c r="AN47" s="334">
        <v>407333.3333</v>
      </c>
      <c r="AO47" s="334">
        <v>434000</v>
      </c>
      <c r="AP47" s="334">
        <v>626666.66669999994</v>
      </c>
      <c r="AQ47" s="334">
        <v>1250000</v>
      </c>
      <c r="AR47" s="334">
        <v>401666.6667</v>
      </c>
      <c r="AS47" s="334">
        <v>432333.3333</v>
      </c>
      <c r="AT47" s="334">
        <v>401666.6667</v>
      </c>
      <c r="AU47" s="334">
        <v>432333.3333</v>
      </c>
      <c r="AV47" s="335"/>
      <c r="AW47" s="336">
        <f t="shared" si="0"/>
        <v>1224624.9999250001</v>
      </c>
      <c r="AX47" s="254"/>
      <c r="AY47" s="254"/>
      <c r="AZ47" s="254"/>
      <c r="BA47" s="254"/>
      <c r="BB47" s="254"/>
      <c r="BC47" s="254"/>
      <c r="BD47" s="256"/>
      <c r="BE47" s="254"/>
      <c r="BF47" s="254"/>
      <c r="BG47" s="256"/>
      <c r="BH47" s="256"/>
      <c r="BI47" s="254"/>
      <c r="BJ47" s="256"/>
      <c r="BK47" s="254"/>
      <c r="BL47" s="254"/>
      <c r="BM47" s="254"/>
      <c r="BN47" s="254"/>
      <c r="BO47" s="254"/>
      <c r="BP47" s="256"/>
    </row>
    <row r="48" spans="1:68">
      <c r="A48" s="14" t="s">
        <v>308</v>
      </c>
      <c r="B48" s="14" t="s">
        <v>275</v>
      </c>
      <c r="C48" s="327">
        <v>850000</v>
      </c>
      <c r="D48" s="327">
        <v>836333.33330000006</v>
      </c>
      <c r="E48" s="328">
        <v>445000</v>
      </c>
      <c r="F48" s="329">
        <v>445000</v>
      </c>
      <c r="G48" s="330">
        <v>358666.6667</v>
      </c>
      <c r="H48" s="330">
        <v>388666.6667</v>
      </c>
      <c r="I48" s="330">
        <v>478333.3333</v>
      </c>
      <c r="J48" s="330">
        <v>632666.66669999994</v>
      </c>
      <c r="K48" s="330">
        <v>369666.6667</v>
      </c>
      <c r="L48" s="330">
        <v>390666.6667</v>
      </c>
      <c r="M48" s="330">
        <v>356666.6667</v>
      </c>
      <c r="N48" s="330">
        <v>388666.6667</v>
      </c>
      <c r="O48" s="330">
        <v>481666.6667</v>
      </c>
      <c r="P48" s="330">
        <v>638666.66669999994</v>
      </c>
      <c r="Q48" s="330">
        <v>358000</v>
      </c>
      <c r="R48" s="330">
        <v>388333.3333</v>
      </c>
      <c r="S48" s="330">
        <v>431000</v>
      </c>
      <c r="T48" s="330">
        <v>635333.33330000006</v>
      </c>
      <c r="U48" s="330">
        <v>356000</v>
      </c>
      <c r="V48" s="330">
        <v>389333.3333</v>
      </c>
      <c r="W48" s="330">
        <v>433333.3333</v>
      </c>
      <c r="X48" s="330">
        <v>641333.33330000006</v>
      </c>
      <c r="Y48" s="330">
        <v>356000</v>
      </c>
      <c r="Z48" s="330">
        <v>389000</v>
      </c>
      <c r="AA48" s="331">
        <v>1720000</v>
      </c>
      <c r="AB48" s="331">
        <v>1740000</v>
      </c>
      <c r="AC48" s="332">
        <v>361333.3333</v>
      </c>
      <c r="AD48" s="332">
        <v>448000</v>
      </c>
      <c r="AE48" s="332">
        <v>655000</v>
      </c>
      <c r="AF48" s="333">
        <v>1626666.6669999999</v>
      </c>
      <c r="AG48" s="333">
        <v>1630000</v>
      </c>
      <c r="AH48" s="333">
        <v>1640000</v>
      </c>
      <c r="AI48" s="334">
        <v>311500</v>
      </c>
      <c r="AJ48" s="334">
        <v>330000</v>
      </c>
      <c r="AK48" s="334">
        <v>418000</v>
      </c>
      <c r="AL48" s="334">
        <v>487000</v>
      </c>
      <c r="AM48" s="334">
        <v>893000</v>
      </c>
      <c r="AN48" s="334">
        <v>311000</v>
      </c>
      <c r="AO48" s="334">
        <v>329000</v>
      </c>
      <c r="AP48" s="334">
        <v>459333.3333</v>
      </c>
      <c r="AQ48" s="334">
        <v>894000</v>
      </c>
      <c r="AR48" s="334">
        <v>307000</v>
      </c>
      <c r="AS48" s="334">
        <v>328333.3333</v>
      </c>
      <c r="AT48" s="334">
        <v>307000</v>
      </c>
      <c r="AU48" s="334">
        <v>328000</v>
      </c>
      <c r="AV48" s="335"/>
      <c r="AW48" s="336">
        <f t="shared" si="0"/>
        <v>831625</v>
      </c>
      <c r="AX48" s="254"/>
      <c r="AY48" s="254"/>
      <c r="AZ48" s="254"/>
      <c r="BA48" s="254"/>
      <c r="BB48" s="254"/>
      <c r="BC48" s="254"/>
      <c r="BD48" s="256"/>
      <c r="BE48" s="254"/>
      <c r="BF48" s="254"/>
      <c r="BG48" s="256"/>
      <c r="BH48" s="256"/>
      <c r="BI48" s="254"/>
      <c r="BJ48" s="256"/>
      <c r="BK48" s="254"/>
      <c r="BL48" s="254"/>
      <c r="BM48" s="254"/>
      <c r="BN48" s="254"/>
      <c r="BO48" s="254"/>
      <c r="BP48" s="256"/>
    </row>
    <row r="49" spans="1:68">
      <c r="A49" s="14" t="s">
        <v>316</v>
      </c>
      <c r="B49" s="14" t="s">
        <v>275</v>
      </c>
      <c r="C49" s="327">
        <v>1220000</v>
      </c>
      <c r="D49" s="327">
        <v>1193333.3330000001</v>
      </c>
      <c r="E49" s="328">
        <v>559000</v>
      </c>
      <c r="F49" s="329">
        <v>555666.66669999994</v>
      </c>
      <c r="G49" s="330">
        <v>314666.6667</v>
      </c>
      <c r="H49" s="330">
        <v>324333.3333</v>
      </c>
      <c r="I49" s="330">
        <v>382333.3333</v>
      </c>
      <c r="J49" s="330">
        <v>482666.6667</v>
      </c>
      <c r="K49" s="330">
        <v>310666.6667</v>
      </c>
      <c r="L49" s="330">
        <v>326333.3333</v>
      </c>
      <c r="M49" s="330">
        <v>308666.6667</v>
      </c>
      <c r="N49" s="330">
        <v>327666.6667</v>
      </c>
      <c r="O49" s="330">
        <v>385333.3333</v>
      </c>
      <c r="P49" s="330">
        <v>482333.3333</v>
      </c>
      <c r="Q49" s="330">
        <v>309333.3333</v>
      </c>
      <c r="R49" s="330">
        <v>327333.3333</v>
      </c>
      <c r="S49" s="330">
        <v>353333.3333</v>
      </c>
      <c r="T49" s="330">
        <v>482666.6667</v>
      </c>
      <c r="U49" s="330">
        <v>312666.6667</v>
      </c>
      <c r="V49" s="330">
        <v>328000</v>
      </c>
      <c r="W49" s="330">
        <v>355000</v>
      </c>
      <c r="X49" s="330">
        <v>491000</v>
      </c>
      <c r="Y49" s="330">
        <v>306000</v>
      </c>
      <c r="Z49" s="330">
        <v>325666.6667</v>
      </c>
      <c r="AA49" s="331">
        <v>1960000</v>
      </c>
      <c r="AB49" s="331">
        <v>1970000</v>
      </c>
      <c r="AC49" s="332">
        <v>493500</v>
      </c>
      <c r="AD49" s="332">
        <v>548333.33330000006</v>
      </c>
      <c r="AE49" s="332">
        <v>735000</v>
      </c>
      <c r="AF49" s="333">
        <v>1770000</v>
      </c>
      <c r="AG49" s="333">
        <v>1766666.6669999999</v>
      </c>
      <c r="AH49" s="333">
        <v>1783333.3330000001</v>
      </c>
      <c r="AI49" s="334">
        <v>356000</v>
      </c>
      <c r="AJ49" s="334">
        <v>364666.6667</v>
      </c>
      <c r="AK49" s="334">
        <v>418333.3333</v>
      </c>
      <c r="AL49" s="334">
        <v>467000</v>
      </c>
      <c r="AM49" s="334">
        <v>741666.66669999994</v>
      </c>
      <c r="AN49" s="334">
        <v>355333.3333</v>
      </c>
      <c r="AO49" s="334">
        <v>366666.6667</v>
      </c>
      <c r="AP49" s="334">
        <v>445000</v>
      </c>
      <c r="AQ49" s="334">
        <v>735000</v>
      </c>
      <c r="AR49" s="334">
        <v>349666.6667</v>
      </c>
      <c r="AS49" s="334">
        <v>363333.3333</v>
      </c>
      <c r="AT49" s="334">
        <v>351666.6667</v>
      </c>
      <c r="AU49" s="334">
        <v>361000</v>
      </c>
      <c r="AV49" s="335"/>
      <c r="AW49" s="336">
        <f t="shared" si="0"/>
        <v>1023750</v>
      </c>
      <c r="AX49" s="254"/>
      <c r="AY49" s="254"/>
      <c r="AZ49" s="254"/>
      <c r="BA49" s="254"/>
      <c r="BB49" s="254"/>
      <c r="BC49" s="254"/>
      <c r="BD49" s="256"/>
      <c r="BE49" s="254"/>
      <c r="BF49" s="254"/>
      <c r="BG49" s="256"/>
      <c r="BH49" s="256"/>
      <c r="BI49" s="254"/>
      <c r="BJ49" s="256"/>
      <c r="BK49" s="254"/>
      <c r="BL49" s="254"/>
      <c r="BM49" s="254"/>
      <c r="BN49" s="254"/>
      <c r="BO49" s="254"/>
      <c r="BP49" s="256"/>
    </row>
    <row r="50" spans="1:68">
      <c r="A50" s="14" t="s">
        <v>317</v>
      </c>
      <c r="B50" s="14" t="s">
        <v>275</v>
      </c>
      <c r="C50" s="327">
        <v>724000</v>
      </c>
      <c r="D50" s="327">
        <v>723333.33330000006</v>
      </c>
      <c r="E50" s="328">
        <v>331666.6667</v>
      </c>
      <c r="F50" s="329">
        <v>352333.3333</v>
      </c>
      <c r="G50" s="330">
        <v>232333.3333</v>
      </c>
      <c r="H50" s="330">
        <v>252000</v>
      </c>
      <c r="I50" s="330">
        <v>314666.6667</v>
      </c>
      <c r="J50" s="330">
        <v>417333.3333</v>
      </c>
      <c r="K50" s="330">
        <v>232666.6667</v>
      </c>
      <c r="L50" s="330">
        <v>251000</v>
      </c>
      <c r="M50" s="330">
        <v>231333.3333</v>
      </c>
      <c r="N50" s="330">
        <v>252333.3333</v>
      </c>
      <c r="O50" s="330">
        <v>315666.6667</v>
      </c>
      <c r="P50" s="330">
        <v>422333.3333</v>
      </c>
      <c r="Q50" s="330">
        <v>231000</v>
      </c>
      <c r="R50" s="330">
        <v>253000</v>
      </c>
      <c r="S50" s="330">
        <v>281666.6667</v>
      </c>
      <c r="T50" s="330">
        <v>422666.6667</v>
      </c>
      <c r="U50" s="330">
        <v>230333.3333</v>
      </c>
      <c r="V50" s="330">
        <v>253000</v>
      </c>
      <c r="W50" s="330">
        <v>282333.3333</v>
      </c>
      <c r="X50" s="330">
        <v>424666.6667</v>
      </c>
      <c r="Y50" s="330">
        <v>229000</v>
      </c>
      <c r="Z50" s="330">
        <v>252000</v>
      </c>
      <c r="AA50" s="331">
        <v>1300000</v>
      </c>
      <c r="AB50" s="331">
        <v>1316666.6669999999</v>
      </c>
      <c r="AC50" s="332">
        <v>251666.6667</v>
      </c>
      <c r="AD50" s="332">
        <v>323666.6667</v>
      </c>
      <c r="AE50" s="332">
        <v>484000</v>
      </c>
      <c r="AF50" s="333">
        <v>1243333.3330000001</v>
      </c>
      <c r="AG50" s="333">
        <v>1230000</v>
      </c>
      <c r="AH50" s="333">
        <v>1253333.3330000001</v>
      </c>
      <c r="AI50" s="334">
        <v>190000</v>
      </c>
      <c r="AJ50" s="334">
        <v>203000</v>
      </c>
      <c r="AK50" s="334">
        <v>264000</v>
      </c>
      <c r="AL50" s="334">
        <v>310333.3333</v>
      </c>
      <c r="AM50" s="334">
        <v>582666.66669999994</v>
      </c>
      <c r="AN50" s="334">
        <v>189000</v>
      </c>
      <c r="AO50" s="334">
        <v>202000</v>
      </c>
      <c r="AP50" s="334">
        <v>291333.3333</v>
      </c>
      <c r="AQ50" s="334">
        <v>585000</v>
      </c>
      <c r="AR50" s="334">
        <v>187000</v>
      </c>
      <c r="AS50" s="334">
        <v>201333.3333</v>
      </c>
      <c r="AT50" s="334">
        <v>187333.3333</v>
      </c>
      <c r="AU50" s="334">
        <v>201000</v>
      </c>
      <c r="AV50" s="335"/>
      <c r="AW50" s="336">
        <f t="shared" si="0"/>
        <v>636416.66667499999</v>
      </c>
      <c r="AX50" s="254"/>
      <c r="AY50" s="254"/>
      <c r="AZ50" s="254"/>
      <c r="BA50" s="254"/>
      <c r="BB50" s="254"/>
      <c r="BC50" s="254"/>
      <c r="BD50" s="256"/>
      <c r="BE50" s="254"/>
      <c r="BF50" s="254"/>
      <c r="BG50" s="256"/>
      <c r="BH50" s="256"/>
      <c r="BI50" s="254"/>
      <c r="BJ50" s="256"/>
      <c r="BK50" s="254"/>
      <c r="BL50" s="254"/>
      <c r="BM50" s="254"/>
      <c r="BN50" s="254"/>
      <c r="BO50" s="254"/>
      <c r="BP50" s="256"/>
    </row>
    <row r="51" spans="1:68">
      <c r="A51" s="14" t="s">
        <v>26</v>
      </c>
      <c r="B51" s="14" t="s">
        <v>275</v>
      </c>
      <c r="C51" s="327">
        <v>1050000</v>
      </c>
      <c r="D51" s="327">
        <v>1030000</v>
      </c>
      <c r="E51" s="328">
        <v>523666.6667</v>
      </c>
      <c r="F51" s="329">
        <v>520333.3333</v>
      </c>
      <c r="G51" s="330">
        <v>372333.3333</v>
      </c>
      <c r="H51" s="330">
        <v>401333.3333</v>
      </c>
      <c r="I51" s="330">
        <v>498666.6667</v>
      </c>
      <c r="J51" s="330">
        <v>660333.33330000006</v>
      </c>
      <c r="K51" s="330">
        <v>379333.3333</v>
      </c>
      <c r="L51" s="330">
        <v>404333.3333</v>
      </c>
      <c r="M51" s="330">
        <v>372333.3333</v>
      </c>
      <c r="N51" s="330">
        <v>404333.3333</v>
      </c>
      <c r="O51" s="330">
        <v>502333.3333</v>
      </c>
      <c r="P51" s="330">
        <v>666333.33330000006</v>
      </c>
      <c r="Q51" s="330">
        <v>371000</v>
      </c>
      <c r="R51" s="330">
        <v>405000</v>
      </c>
      <c r="S51" s="330">
        <v>447000</v>
      </c>
      <c r="T51" s="330">
        <v>664333.33330000006</v>
      </c>
      <c r="U51" s="330">
        <v>369000</v>
      </c>
      <c r="V51" s="330">
        <v>404666.6667</v>
      </c>
      <c r="W51" s="330">
        <v>448666.6667</v>
      </c>
      <c r="X51" s="330">
        <v>668666.66669999994</v>
      </c>
      <c r="Y51" s="330">
        <v>370000</v>
      </c>
      <c r="Z51" s="330">
        <v>403666.6667</v>
      </c>
      <c r="AA51" s="331">
        <v>2636666.6669999999</v>
      </c>
      <c r="AB51" s="331">
        <v>2663333.3330000001</v>
      </c>
      <c r="AC51" s="332">
        <v>410833.3333</v>
      </c>
      <c r="AD51" s="332">
        <v>518666.6667</v>
      </c>
      <c r="AE51" s="332">
        <v>769000</v>
      </c>
      <c r="AF51" s="333">
        <v>2486666.6669999999</v>
      </c>
      <c r="AG51" s="333">
        <v>2483333.3330000001</v>
      </c>
      <c r="AH51" s="333">
        <v>2530000</v>
      </c>
      <c r="AI51" s="334">
        <v>307666.6667</v>
      </c>
      <c r="AJ51" s="334">
        <v>327000</v>
      </c>
      <c r="AK51" s="334">
        <v>417000</v>
      </c>
      <c r="AL51" s="334">
        <v>490333.3333</v>
      </c>
      <c r="AM51" s="334">
        <v>906166.66669999994</v>
      </c>
      <c r="AN51" s="334">
        <v>308000</v>
      </c>
      <c r="AO51" s="334">
        <v>326333.3333</v>
      </c>
      <c r="AP51" s="334">
        <v>462000</v>
      </c>
      <c r="AQ51" s="334">
        <v>909000</v>
      </c>
      <c r="AR51" s="334">
        <v>304333.3333</v>
      </c>
      <c r="AS51" s="334">
        <v>324666.6667</v>
      </c>
      <c r="AT51" s="334">
        <v>303333.3333</v>
      </c>
      <c r="AU51" s="334">
        <v>324666.6667</v>
      </c>
      <c r="AV51" s="335"/>
      <c r="AW51" s="336">
        <f t="shared" si="0"/>
        <v>1129500.0001000001</v>
      </c>
      <c r="AX51" s="254"/>
      <c r="AY51" s="254"/>
      <c r="AZ51" s="254"/>
      <c r="BA51" s="254"/>
      <c r="BB51" s="254"/>
      <c r="BC51" s="254"/>
      <c r="BD51" s="256"/>
      <c r="BE51" s="254"/>
      <c r="BF51" s="254"/>
      <c r="BG51" s="256"/>
      <c r="BH51" s="256"/>
      <c r="BI51" s="254"/>
      <c r="BJ51" s="256"/>
      <c r="BK51" s="254"/>
      <c r="BL51" s="254"/>
      <c r="BM51" s="254"/>
      <c r="BN51" s="254"/>
      <c r="BO51" s="254"/>
      <c r="BP51" s="256"/>
    </row>
    <row r="52" spans="1:68">
      <c r="A52" s="14" t="s">
        <v>131</v>
      </c>
      <c r="B52" s="14" t="s">
        <v>275</v>
      </c>
      <c r="C52" s="327">
        <v>1843333.3330000001</v>
      </c>
      <c r="D52" s="327">
        <v>1800000</v>
      </c>
      <c r="E52" s="328">
        <v>828333.33330000006</v>
      </c>
      <c r="F52" s="329">
        <v>796333.33330000006</v>
      </c>
      <c r="G52" s="330">
        <v>450333.3333</v>
      </c>
      <c r="H52" s="330">
        <v>459000</v>
      </c>
      <c r="I52" s="330">
        <v>509000</v>
      </c>
      <c r="J52" s="330">
        <v>606666.66669999994</v>
      </c>
      <c r="K52" s="330">
        <v>474666.6667</v>
      </c>
      <c r="L52" s="330">
        <v>462666.6667</v>
      </c>
      <c r="M52" s="330">
        <v>450333.3333</v>
      </c>
      <c r="N52" s="330">
        <v>461333.3333</v>
      </c>
      <c r="O52" s="330">
        <v>514000</v>
      </c>
      <c r="P52" s="330">
        <v>613666.66669999994</v>
      </c>
      <c r="Q52" s="330">
        <v>450000</v>
      </c>
      <c r="R52" s="330">
        <v>464333.3333</v>
      </c>
      <c r="S52" s="330">
        <v>486333.3333</v>
      </c>
      <c r="T52" s="330">
        <v>610000</v>
      </c>
      <c r="U52" s="330">
        <v>450000</v>
      </c>
      <c r="V52" s="330">
        <v>463333.3333</v>
      </c>
      <c r="W52" s="330">
        <v>488000</v>
      </c>
      <c r="X52" s="330">
        <v>617000</v>
      </c>
      <c r="Y52" s="330">
        <v>449000</v>
      </c>
      <c r="Z52" s="330">
        <v>463666.6667</v>
      </c>
      <c r="AA52" s="331">
        <v>3440000</v>
      </c>
      <c r="AB52" s="331">
        <v>3530000</v>
      </c>
      <c r="AC52" s="332">
        <v>730166.66669999994</v>
      </c>
      <c r="AD52" s="332">
        <v>767000</v>
      </c>
      <c r="AE52" s="332">
        <v>900666.66669999994</v>
      </c>
      <c r="AF52" s="333">
        <v>3223333.3330000001</v>
      </c>
      <c r="AG52" s="333">
        <v>3313333.3330000001</v>
      </c>
      <c r="AH52" s="333">
        <v>3250000</v>
      </c>
      <c r="AI52" s="334">
        <v>480333.3333</v>
      </c>
      <c r="AJ52" s="334">
        <v>482333.3333</v>
      </c>
      <c r="AK52" s="334">
        <v>520333.3333</v>
      </c>
      <c r="AL52" s="334">
        <v>564333.33330000006</v>
      </c>
      <c r="AM52" s="334">
        <v>825333.33330000006</v>
      </c>
      <c r="AN52" s="334">
        <v>478333.3333</v>
      </c>
      <c r="AO52" s="334">
        <v>484666.6667</v>
      </c>
      <c r="AP52" s="334">
        <v>540000</v>
      </c>
      <c r="AQ52" s="334">
        <v>822333.33330000006</v>
      </c>
      <c r="AR52" s="334">
        <v>465333.3333</v>
      </c>
      <c r="AS52" s="334">
        <v>478666.6667</v>
      </c>
      <c r="AT52" s="334">
        <v>473666.6667</v>
      </c>
      <c r="AU52" s="334">
        <v>474666.6667</v>
      </c>
      <c r="AV52" s="335"/>
      <c r="AW52" s="336">
        <f t="shared" si="0"/>
        <v>1647999.9999000002</v>
      </c>
      <c r="AX52" s="254"/>
      <c r="AY52" s="254"/>
      <c r="AZ52" s="254"/>
      <c r="BA52" s="254"/>
      <c r="BB52" s="254"/>
      <c r="BC52" s="254"/>
      <c r="BD52" s="256"/>
      <c r="BE52" s="254"/>
      <c r="BF52" s="254"/>
      <c r="BG52" s="256"/>
      <c r="BH52" s="256"/>
      <c r="BI52" s="254"/>
      <c r="BJ52" s="256"/>
      <c r="BK52" s="254"/>
      <c r="BL52" s="254"/>
      <c r="BM52" s="254"/>
      <c r="BN52" s="254"/>
      <c r="BO52" s="254"/>
      <c r="BP52" s="256"/>
    </row>
    <row r="53" spans="1:68">
      <c r="A53" s="14" t="s">
        <v>237</v>
      </c>
      <c r="B53" s="14" t="s">
        <v>325</v>
      </c>
      <c r="C53" s="327">
        <v>1596666.6669999999</v>
      </c>
      <c r="D53" s="327">
        <v>1560000</v>
      </c>
      <c r="E53" s="328">
        <v>673000</v>
      </c>
      <c r="F53" s="329">
        <v>667000</v>
      </c>
      <c r="G53" s="330">
        <v>455000</v>
      </c>
      <c r="H53" s="330">
        <v>490000</v>
      </c>
      <c r="I53" s="330">
        <v>615000</v>
      </c>
      <c r="J53" s="330">
        <v>811000</v>
      </c>
      <c r="K53" s="330">
        <v>460000</v>
      </c>
      <c r="L53" s="330">
        <v>494333.3333</v>
      </c>
      <c r="M53" s="330">
        <v>452000</v>
      </c>
      <c r="N53" s="330">
        <v>494666.6667</v>
      </c>
      <c r="O53" s="330">
        <v>613666.66669999994</v>
      </c>
      <c r="P53" s="330">
        <v>816000</v>
      </c>
      <c r="Q53" s="330">
        <v>453666.6667</v>
      </c>
      <c r="R53" s="330">
        <v>495333.3333</v>
      </c>
      <c r="S53" s="330">
        <v>547666.66669999994</v>
      </c>
      <c r="T53" s="330">
        <v>813666.66669999994</v>
      </c>
      <c r="U53" s="330">
        <v>453000</v>
      </c>
      <c r="V53" s="330">
        <v>496000</v>
      </c>
      <c r="W53" s="330">
        <v>551666.66669999994</v>
      </c>
      <c r="X53" s="330">
        <v>820333.33330000006</v>
      </c>
      <c r="Y53" s="330">
        <v>466000</v>
      </c>
      <c r="Z53" s="330">
        <v>492000</v>
      </c>
      <c r="AA53" s="331">
        <v>3090000</v>
      </c>
      <c r="AB53" s="331">
        <v>3120000</v>
      </c>
      <c r="AC53" s="332">
        <v>503333.3333</v>
      </c>
      <c r="AD53" s="332">
        <v>629666.66669999994</v>
      </c>
      <c r="AE53" s="332">
        <v>913666.66669999994</v>
      </c>
      <c r="AF53" s="333">
        <v>2916666.6669999999</v>
      </c>
      <c r="AG53" s="333">
        <v>2920000</v>
      </c>
      <c r="AH53" s="333">
        <v>2930000</v>
      </c>
      <c r="AI53" s="334">
        <v>396666.6667</v>
      </c>
      <c r="AJ53" s="334">
        <v>422000</v>
      </c>
      <c r="AK53" s="334">
        <v>540000</v>
      </c>
      <c r="AL53" s="334">
        <v>630333.33330000006</v>
      </c>
      <c r="AM53" s="334">
        <v>1155000</v>
      </c>
      <c r="AN53" s="334">
        <v>395333.3333</v>
      </c>
      <c r="AO53" s="334">
        <v>419333.3333</v>
      </c>
      <c r="AP53" s="334">
        <v>590666.66669999994</v>
      </c>
      <c r="AQ53" s="334">
        <v>1153333.3330000001</v>
      </c>
      <c r="AR53" s="334">
        <v>389333.3333</v>
      </c>
      <c r="AS53" s="334">
        <v>419000</v>
      </c>
      <c r="AT53" s="334">
        <v>391333.3333</v>
      </c>
      <c r="AU53" s="334">
        <v>415333.3333</v>
      </c>
      <c r="AV53" s="335"/>
      <c r="AW53" s="336">
        <f t="shared" si="0"/>
        <v>1439083.3334249998</v>
      </c>
      <c r="AX53" s="254"/>
      <c r="AY53" s="254"/>
      <c r="AZ53" s="254"/>
      <c r="BA53" s="254"/>
      <c r="BB53" s="254"/>
      <c r="BC53" s="254"/>
      <c r="BD53" s="256"/>
      <c r="BE53" s="254"/>
      <c r="BF53" s="254"/>
      <c r="BG53" s="256"/>
      <c r="BH53" s="256"/>
      <c r="BI53" s="254"/>
      <c r="BJ53" s="256"/>
      <c r="BK53" s="254"/>
      <c r="BL53" s="254"/>
      <c r="BM53" s="254"/>
      <c r="BN53" s="254"/>
      <c r="BO53" s="254"/>
      <c r="BP53" s="256"/>
    </row>
    <row r="54" spans="1:68">
      <c r="A54" s="14" t="s">
        <v>371</v>
      </c>
      <c r="B54" s="14" t="s">
        <v>277</v>
      </c>
      <c r="C54" s="327">
        <v>1646666.6669999999</v>
      </c>
      <c r="D54" s="327">
        <v>1620000</v>
      </c>
      <c r="E54" s="328">
        <v>873333.33330000006</v>
      </c>
      <c r="F54" s="329">
        <v>931666.66669999994</v>
      </c>
      <c r="G54" s="330">
        <v>319666.6667</v>
      </c>
      <c r="H54" s="330">
        <v>336000</v>
      </c>
      <c r="I54" s="330">
        <v>396666.6667</v>
      </c>
      <c r="J54" s="330">
        <v>516333.3333</v>
      </c>
      <c r="K54" s="330">
        <v>329000</v>
      </c>
      <c r="L54" s="330">
        <v>339333.3333</v>
      </c>
      <c r="M54" s="330">
        <v>324333.3333</v>
      </c>
      <c r="N54" s="330">
        <v>337000</v>
      </c>
      <c r="O54" s="330">
        <v>405333.3333</v>
      </c>
      <c r="P54" s="330">
        <v>522000</v>
      </c>
      <c r="Q54" s="330">
        <v>320333.3333</v>
      </c>
      <c r="R54" s="330">
        <v>341666.6667</v>
      </c>
      <c r="S54" s="330">
        <v>370000</v>
      </c>
      <c r="T54" s="330">
        <v>517333.3333</v>
      </c>
      <c r="U54" s="330">
        <v>320666.6667</v>
      </c>
      <c r="V54" s="330">
        <v>337333.3333</v>
      </c>
      <c r="W54" s="330">
        <v>370666.6667</v>
      </c>
      <c r="X54" s="330">
        <v>526666.66669999994</v>
      </c>
      <c r="Y54" s="330">
        <v>334000</v>
      </c>
      <c r="Z54" s="330">
        <v>336333.3333</v>
      </c>
      <c r="AA54" s="331">
        <v>2323333.3330000001</v>
      </c>
      <c r="AB54" s="331">
        <v>2316666.6669999999</v>
      </c>
      <c r="AC54" s="332">
        <v>894166.66669999994</v>
      </c>
      <c r="AD54" s="332">
        <v>941666.66669999994</v>
      </c>
      <c r="AE54" s="332">
        <v>1050000</v>
      </c>
      <c r="AF54" s="333">
        <v>2060000</v>
      </c>
      <c r="AG54" s="333">
        <v>2060000</v>
      </c>
      <c r="AH54" s="333">
        <v>2073333.3330000001</v>
      </c>
      <c r="AI54" s="334">
        <v>347500</v>
      </c>
      <c r="AJ54" s="334">
        <v>349000</v>
      </c>
      <c r="AK54" s="334">
        <v>371666.6667</v>
      </c>
      <c r="AL54" s="334">
        <v>410666.6667</v>
      </c>
      <c r="AM54" s="334">
        <v>684000</v>
      </c>
      <c r="AN54" s="334">
        <v>347666.6667</v>
      </c>
      <c r="AO54" s="334">
        <v>350000</v>
      </c>
      <c r="AP54" s="334">
        <v>388000</v>
      </c>
      <c r="AQ54" s="334">
        <v>679333.33330000006</v>
      </c>
      <c r="AR54" s="334">
        <v>340000</v>
      </c>
      <c r="AS54" s="334">
        <v>341666.6667</v>
      </c>
      <c r="AT54" s="334">
        <v>331333.3333</v>
      </c>
      <c r="AU54" s="334">
        <v>343333.3333</v>
      </c>
      <c r="AV54" s="335"/>
      <c r="AW54" s="336">
        <f t="shared" si="0"/>
        <v>1297708.333325</v>
      </c>
      <c r="AX54" s="254"/>
      <c r="AY54" s="254"/>
      <c r="AZ54" s="254"/>
      <c r="BA54" s="254"/>
      <c r="BB54" s="254"/>
      <c r="BC54" s="254"/>
      <c r="BD54" s="256"/>
      <c r="BE54" s="254"/>
      <c r="BF54" s="254"/>
      <c r="BG54" s="256"/>
      <c r="BH54" s="256"/>
      <c r="BI54" s="254"/>
      <c r="BJ54" s="256"/>
      <c r="BK54" s="254"/>
      <c r="BL54" s="254"/>
      <c r="BM54" s="254"/>
      <c r="BN54" s="254"/>
      <c r="BO54" s="254"/>
      <c r="BP54" s="256"/>
    </row>
    <row r="55" spans="1:68">
      <c r="A55" s="14" t="s">
        <v>7</v>
      </c>
      <c r="B55" s="14" t="s">
        <v>275</v>
      </c>
      <c r="C55" s="327">
        <v>1940000</v>
      </c>
      <c r="D55" s="327">
        <v>1923333.3330000001</v>
      </c>
      <c r="E55" s="328">
        <v>904333.33330000006</v>
      </c>
      <c r="F55" s="329">
        <v>888333.33330000006</v>
      </c>
      <c r="G55" s="330">
        <v>516000</v>
      </c>
      <c r="H55" s="330">
        <v>552666.66669999994</v>
      </c>
      <c r="I55" s="330">
        <v>684000</v>
      </c>
      <c r="J55" s="330">
        <v>891333.33330000006</v>
      </c>
      <c r="K55" s="330">
        <v>522666.6667</v>
      </c>
      <c r="L55" s="330">
        <v>551000</v>
      </c>
      <c r="M55" s="330">
        <v>518000</v>
      </c>
      <c r="N55" s="330">
        <v>555666.66669999994</v>
      </c>
      <c r="O55" s="330">
        <v>689333.33330000006</v>
      </c>
      <c r="P55" s="330">
        <v>897666.66669999994</v>
      </c>
      <c r="Q55" s="330">
        <v>519000</v>
      </c>
      <c r="R55" s="330">
        <v>569000</v>
      </c>
      <c r="S55" s="330">
        <v>617666.66669999994</v>
      </c>
      <c r="T55" s="330">
        <v>900666.66669999994</v>
      </c>
      <c r="U55" s="330">
        <v>513333.3333</v>
      </c>
      <c r="V55" s="330">
        <v>556666.66669999994</v>
      </c>
      <c r="W55" s="330">
        <v>619333.33330000006</v>
      </c>
      <c r="X55" s="330">
        <v>904000</v>
      </c>
      <c r="Y55" s="330">
        <v>510333.3333</v>
      </c>
      <c r="Z55" s="330">
        <v>550333.33330000006</v>
      </c>
      <c r="AA55" s="331">
        <v>4590000</v>
      </c>
      <c r="AB55" s="331">
        <v>4420000</v>
      </c>
      <c r="AC55" s="332">
        <v>827666.66669999994</v>
      </c>
      <c r="AD55" s="332">
        <v>970000</v>
      </c>
      <c r="AE55" s="332">
        <v>1320000</v>
      </c>
      <c r="AF55" s="333">
        <v>4143333.3330000001</v>
      </c>
      <c r="AG55" s="333">
        <v>4130000</v>
      </c>
      <c r="AH55" s="333">
        <v>4173333.3330000001</v>
      </c>
      <c r="AI55" s="334">
        <v>592666.66669999994</v>
      </c>
      <c r="AJ55" s="334">
        <v>608333.33330000006</v>
      </c>
      <c r="AK55" s="334">
        <v>720333.33330000006</v>
      </c>
      <c r="AL55" s="334">
        <v>826666.66669999994</v>
      </c>
      <c r="AM55" s="334">
        <v>1346666.6669999999</v>
      </c>
      <c r="AN55" s="334">
        <v>588333.33330000006</v>
      </c>
      <c r="AO55" s="334">
        <v>606333.33330000006</v>
      </c>
      <c r="AP55" s="334">
        <v>775333.33330000006</v>
      </c>
      <c r="AQ55" s="334">
        <v>1346666.6669999999</v>
      </c>
      <c r="AR55" s="334">
        <v>573666.66669999994</v>
      </c>
      <c r="AS55" s="334">
        <v>608333.33330000006</v>
      </c>
      <c r="AT55" s="334">
        <v>604000</v>
      </c>
      <c r="AU55" s="334">
        <v>599000</v>
      </c>
      <c r="AV55" s="335"/>
      <c r="AW55" s="336">
        <f t="shared" si="0"/>
        <v>2006750</v>
      </c>
      <c r="AX55" s="254"/>
      <c r="AY55" s="254"/>
      <c r="AZ55" s="254"/>
      <c r="BA55" s="254"/>
      <c r="BB55" s="254"/>
      <c r="BC55" s="254"/>
      <c r="BD55" s="256"/>
      <c r="BE55" s="254"/>
      <c r="BF55" s="254"/>
      <c r="BG55" s="256"/>
      <c r="BH55" s="256"/>
      <c r="BI55" s="254"/>
      <c r="BJ55" s="256"/>
      <c r="BK55" s="254"/>
      <c r="BL55" s="254"/>
      <c r="BM55" s="254"/>
      <c r="BN55" s="254"/>
      <c r="BO55" s="254"/>
      <c r="BP55" s="256"/>
    </row>
    <row r="56" spans="1:68">
      <c r="A56" s="14" t="s">
        <v>312</v>
      </c>
      <c r="B56" s="14" t="s">
        <v>278</v>
      </c>
      <c r="C56" s="327">
        <v>558516.80000000005</v>
      </c>
      <c r="D56" s="327">
        <v>871362</v>
      </c>
      <c r="E56" s="328">
        <v>248970.4</v>
      </c>
      <c r="F56" s="329">
        <v>143687.3333</v>
      </c>
      <c r="G56" s="330">
        <v>79975.600000000006</v>
      </c>
      <c r="H56" s="330">
        <v>83727.399999999994</v>
      </c>
      <c r="I56" s="330">
        <v>105022.2</v>
      </c>
      <c r="J56" s="330">
        <v>138356.4</v>
      </c>
      <c r="K56" s="330">
        <v>110590.2</v>
      </c>
      <c r="L56" s="330">
        <v>116537.2</v>
      </c>
      <c r="M56" s="330">
        <v>129319.8</v>
      </c>
      <c r="N56" s="330">
        <v>137066.20000000001</v>
      </c>
      <c r="O56" s="330">
        <v>170860.6</v>
      </c>
      <c r="P56" s="330">
        <v>229060</v>
      </c>
      <c r="Q56" s="330">
        <v>186426.8</v>
      </c>
      <c r="R56" s="330">
        <v>197344.2</v>
      </c>
      <c r="S56" s="330">
        <v>218864.4</v>
      </c>
      <c r="T56" s="330">
        <v>329109.40000000002</v>
      </c>
      <c r="U56" s="330">
        <v>215192.8</v>
      </c>
      <c r="V56" s="330">
        <v>236492.6</v>
      </c>
      <c r="W56" s="330">
        <v>263274</v>
      </c>
      <c r="X56" s="330">
        <v>395064</v>
      </c>
      <c r="Y56" s="330">
        <v>359465.4</v>
      </c>
      <c r="Z56" s="330">
        <v>359379.4</v>
      </c>
      <c r="AA56" s="331">
        <v>1022144.167</v>
      </c>
      <c r="AB56" s="331">
        <v>1704961.6</v>
      </c>
      <c r="AC56" s="332">
        <v>181394.5</v>
      </c>
      <c r="AD56" s="332">
        <v>228370.2</v>
      </c>
      <c r="AE56" s="332">
        <v>341768.2</v>
      </c>
      <c r="AF56" s="333">
        <v>539633.5</v>
      </c>
      <c r="AG56" s="333">
        <v>863464.16669999994</v>
      </c>
      <c r="AH56" s="333">
        <v>1619824.8</v>
      </c>
      <c r="AI56" s="334">
        <v>99349.6</v>
      </c>
      <c r="AJ56" s="334">
        <v>103711.8</v>
      </c>
      <c r="AK56" s="334">
        <v>134260.6</v>
      </c>
      <c r="AL56" s="334">
        <v>157815</v>
      </c>
      <c r="AM56" s="334">
        <v>297241.40000000002</v>
      </c>
      <c r="AN56" s="334">
        <v>145034.79999999999</v>
      </c>
      <c r="AO56" s="334">
        <v>151059</v>
      </c>
      <c r="AP56" s="334">
        <v>217625.8</v>
      </c>
      <c r="AQ56" s="334">
        <v>434888.4</v>
      </c>
      <c r="AR56" s="334">
        <v>169652.2</v>
      </c>
      <c r="AS56" s="334">
        <v>182492</v>
      </c>
      <c r="AT56" s="334">
        <v>258753.8</v>
      </c>
      <c r="AU56" s="334">
        <v>278349.2</v>
      </c>
      <c r="AV56" s="335"/>
      <c r="AW56" s="336">
        <f t="shared" si="0"/>
        <v>482245.24175000004</v>
      </c>
      <c r="AX56" s="254"/>
      <c r="AY56" s="254"/>
      <c r="AZ56" s="254"/>
      <c r="BA56" s="256"/>
      <c r="BB56" s="256"/>
      <c r="BC56" s="254"/>
      <c r="BD56" s="256"/>
      <c r="BE56" s="254"/>
      <c r="BF56" s="256"/>
      <c r="BG56" s="256"/>
      <c r="BH56" s="256"/>
      <c r="BI56" s="256"/>
      <c r="BJ56" s="254"/>
      <c r="BK56" s="256"/>
      <c r="BL56" s="254"/>
      <c r="BM56" s="254"/>
      <c r="BN56" s="254"/>
      <c r="BO56" s="256"/>
      <c r="BP56" s="256"/>
    </row>
    <row r="57" spans="1:68">
      <c r="A57" s="14" t="s">
        <v>266</v>
      </c>
      <c r="B57" s="14" t="s">
        <v>279</v>
      </c>
      <c r="C57" s="327">
        <v>577169.4</v>
      </c>
      <c r="D57" s="327">
        <v>846237.4</v>
      </c>
      <c r="E57" s="328">
        <v>237358.2</v>
      </c>
      <c r="F57" s="329">
        <v>128897.6667</v>
      </c>
      <c r="G57" s="330">
        <v>67115.399999999994</v>
      </c>
      <c r="H57" s="330">
        <v>70420.600000000006</v>
      </c>
      <c r="I57" s="330">
        <v>87187.199999999997</v>
      </c>
      <c r="J57" s="330">
        <v>114768.2</v>
      </c>
      <c r="K57" s="330">
        <v>79405.8</v>
      </c>
      <c r="L57" s="330">
        <v>83341</v>
      </c>
      <c r="M57" s="330">
        <v>118266.8</v>
      </c>
      <c r="N57" s="330">
        <v>124697</v>
      </c>
      <c r="O57" s="330">
        <v>154383.79999999999</v>
      </c>
      <c r="P57" s="330">
        <v>204476</v>
      </c>
      <c r="Q57" s="330">
        <v>143963.4</v>
      </c>
      <c r="R57" s="330">
        <v>150660.20000000001</v>
      </c>
      <c r="S57" s="330">
        <v>166302.39999999999</v>
      </c>
      <c r="T57" s="330">
        <v>245875.20000000001</v>
      </c>
      <c r="U57" s="330">
        <v>207866.6</v>
      </c>
      <c r="V57" s="330">
        <v>229430.2</v>
      </c>
      <c r="W57" s="330">
        <v>253427.8</v>
      </c>
      <c r="X57" s="330">
        <v>378042.4</v>
      </c>
      <c r="Y57" s="330">
        <v>245784</v>
      </c>
      <c r="Z57" s="330">
        <v>268486.59999999998</v>
      </c>
      <c r="AA57" s="331">
        <v>975271.83330000006</v>
      </c>
      <c r="AB57" s="331">
        <v>1657930.6</v>
      </c>
      <c r="AC57" s="332">
        <v>184484.7</v>
      </c>
      <c r="AD57" s="332">
        <v>218339.4</v>
      </c>
      <c r="AE57" s="332">
        <v>322418</v>
      </c>
      <c r="AF57" s="333">
        <v>518911.25</v>
      </c>
      <c r="AG57" s="333">
        <v>841495.16669999994</v>
      </c>
      <c r="AH57" s="333">
        <v>1567722</v>
      </c>
      <c r="AI57" s="334">
        <v>93555</v>
      </c>
      <c r="AJ57" s="334">
        <v>97586</v>
      </c>
      <c r="AK57" s="334">
        <v>125454.39999999999</v>
      </c>
      <c r="AL57" s="334">
        <v>146901.79999999999</v>
      </c>
      <c r="AM57" s="334">
        <v>272347.2</v>
      </c>
      <c r="AN57" s="334">
        <v>112902.39999999999</v>
      </c>
      <c r="AO57" s="334">
        <v>116232.6</v>
      </c>
      <c r="AP57" s="334">
        <v>166574.79999999999</v>
      </c>
      <c r="AQ57" s="334">
        <v>328146.59999999998</v>
      </c>
      <c r="AR57" s="334">
        <v>163332.4</v>
      </c>
      <c r="AS57" s="334">
        <v>175684.6</v>
      </c>
      <c r="AT57" s="334">
        <v>194786.8</v>
      </c>
      <c r="AU57" s="334">
        <v>208246.39999999999</v>
      </c>
      <c r="AV57" s="335"/>
      <c r="AW57" s="336">
        <f t="shared" si="0"/>
        <v>470838.60832499998</v>
      </c>
      <c r="AX57" s="254"/>
      <c r="AY57" s="254"/>
      <c r="AZ57" s="254"/>
      <c r="BA57" s="256"/>
      <c r="BB57" s="256"/>
      <c r="BC57" s="254"/>
      <c r="BD57" s="256"/>
      <c r="BE57" s="254"/>
      <c r="BF57" s="256"/>
      <c r="BG57" s="256"/>
      <c r="BH57" s="256"/>
      <c r="BI57" s="256"/>
      <c r="BJ57" s="254"/>
      <c r="BK57" s="256"/>
      <c r="BL57" s="254"/>
      <c r="BM57" s="254"/>
      <c r="BN57" s="254"/>
      <c r="BO57" s="256"/>
      <c r="BP57" s="256"/>
    </row>
    <row r="58" spans="1:68">
      <c r="A58" s="14" t="s">
        <v>392</v>
      </c>
      <c r="B58" s="14" t="s">
        <v>280</v>
      </c>
      <c r="C58" s="327">
        <v>491206.40000000002</v>
      </c>
      <c r="D58" s="327">
        <v>576393.19999999995</v>
      </c>
      <c r="E58" s="328">
        <v>199154.2</v>
      </c>
      <c r="F58" s="329">
        <v>131989.3333</v>
      </c>
      <c r="G58" s="330">
        <v>77641.399999999994</v>
      </c>
      <c r="H58" s="330">
        <v>79043.600000000006</v>
      </c>
      <c r="I58" s="330">
        <v>89171.8</v>
      </c>
      <c r="J58" s="330">
        <v>105076.4</v>
      </c>
      <c r="K58" s="330">
        <v>97327.6</v>
      </c>
      <c r="L58" s="330">
        <v>99777.2</v>
      </c>
      <c r="M58" s="330">
        <v>105425</v>
      </c>
      <c r="N58" s="330">
        <v>108123</v>
      </c>
      <c r="O58" s="330">
        <v>122671.4</v>
      </c>
      <c r="P58" s="330">
        <v>143794</v>
      </c>
      <c r="Q58" s="330">
        <v>136972.20000000001</v>
      </c>
      <c r="R58" s="330">
        <v>141361.4</v>
      </c>
      <c r="S58" s="330">
        <v>150754.20000000001</v>
      </c>
      <c r="T58" s="330">
        <v>184567</v>
      </c>
      <c r="U58" s="330">
        <v>155331.20000000001</v>
      </c>
      <c r="V58" s="330">
        <v>162078.79999999999</v>
      </c>
      <c r="W58" s="330">
        <v>173855.6</v>
      </c>
      <c r="X58" s="330">
        <v>215978.4</v>
      </c>
      <c r="Y58" s="330">
        <v>217695</v>
      </c>
      <c r="Z58" s="330">
        <v>226217.4</v>
      </c>
      <c r="AA58" s="331">
        <v>403660</v>
      </c>
      <c r="AB58" s="331">
        <v>597387.6</v>
      </c>
      <c r="AC58" s="332">
        <v>173360.1</v>
      </c>
      <c r="AD58" s="332">
        <v>199475.20000000001</v>
      </c>
      <c r="AE58" s="332">
        <v>234455.8</v>
      </c>
      <c r="AF58" s="333">
        <v>264558.75</v>
      </c>
      <c r="AG58" s="333">
        <v>372583.8333</v>
      </c>
      <c r="AH58" s="333">
        <v>607092.80000000005</v>
      </c>
      <c r="AI58" s="334">
        <v>110739.2</v>
      </c>
      <c r="AJ58" s="334">
        <v>111604.2</v>
      </c>
      <c r="AK58" s="334">
        <v>122857.8</v>
      </c>
      <c r="AL58" s="334">
        <v>132028.4</v>
      </c>
      <c r="AM58" s="334">
        <v>182722.5</v>
      </c>
      <c r="AN58" s="334">
        <v>138483</v>
      </c>
      <c r="AO58" s="334">
        <v>142027.6</v>
      </c>
      <c r="AP58" s="334">
        <v>160207.20000000001</v>
      </c>
      <c r="AQ58" s="334">
        <v>227952.8</v>
      </c>
      <c r="AR58" s="334">
        <v>167341.4</v>
      </c>
      <c r="AS58" s="334">
        <v>170510.6</v>
      </c>
      <c r="AT58" s="334">
        <v>222930</v>
      </c>
      <c r="AU58" s="334">
        <v>229380.4</v>
      </c>
      <c r="AV58" s="335"/>
      <c r="AW58" s="336">
        <f t="shared" si="0"/>
        <v>301189.95</v>
      </c>
      <c r="AX58" s="254"/>
      <c r="AY58" s="254"/>
      <c r="AZ58" s="254"/>
      <c r="BA58" s="256"/>
      <c r="BB58" s="256"/>
      <c r="BC58" s="254"/>
      <c r="BD58" s="256"/>
      <c r="BE58" s="254"/>
      <c r="BF58" s="256"/>
      <c r="BG58" s="256"/>
      <c r="BH58" s="256"/>
      <c r="BI58" s="256"/>
      <c r="BJ58" s="254"/>
      <c r="BK58" s="256"/>
      <c r="BL58" s="254"/>
      <c r="BM58" s="254"/>
      <c r="BN58" s="254"/>
      <c r="BO58" s="256"/>
      <c r="BP58" s="256"/>
    </row>
    <row r="59" spans="1:68">
      <c r="A59" s="14" t="s">
        <v>309</v>
      </c>
      <c r="B59" s="14" t="s">
        <v>281</v>
      </c>
      <c r="C59" s="327">
        <v>1345044</v>
      </c>
      <c r="D59" s="327">
        <v>1503998.2</v>
      </c>
      <c r="E59" s="328">
        <v>539822.19999999995</v>
      </c>
      <c r="F59" s="329">
        <v>305629.1667</v>
      </c>
      <c r="G59" s="330">
        <v>161730.5</v>
      </c>
      <c r="H59" s="330">
        <v>165701.6</v>
      </c>
      <c r="I59" s="330">
        <v>203233</v>
      </c>
      <c r="J59" s="330">
        <v>267875.8</v>
      </c>
      <c r="K59" s="330">
        <v>189118.8</v>
      </c>
      <c r="L59" s="330">
        <v>197203.8</v>
      </c>
      <c r="M59" s="330">
        <v>281905.40000000002</v>
      </c>
      <c r="N59" s="330">
        <v>296290</v>
      </c>
      <c r="O59" s="330">
        <v>365755</v>
      </c>
      <c r="P59" s="330">
        <v>483925.8</v>
      </c>
      <c r="Q59" s="330">
        <v>356486</v>
      </c>
      <c r="R59" s="330">
        <v>385338.6</v>
      </c>
      <c r="S59" s="330">
        <v>419937.6</v>
      </c>
      <c r="T59" s="330">
        <v>647134.19999999995</v>
      </c>
      <c r="U59" s="330">
        <v>509833.2</v>
      </c>
      <c r="V59" s="330">
        <v>557175</v>
      </c>
      <c r="W59" s="330">
        <v>618329</v>
      </c>
      <c r="X59" s="330">
        <v>910383</v>
      </c>
      <c r="Y59" s="330">
        <v>614398.19999999995</v>
      </c>
      <c r="Z59" s="330">
        <v>657847.4</v>
      </c>
      <c r="AA59" s="331">
        <v>2798199.3330000001</v>
      </c>
      <c r="AB59" s="331">
        <v>4443891.5999999996</v>
      </c>
      <c r="AC59" s="332">
        <v>406329.5</v>
      </c>
      <c r="AD59" s="332">
        <v>528899</v>
      </c>
      <c r="AE59" s="332">
        <v>705440.8</v>
      </c>
      <c r="AF59" s="333">
        <v>1425545.5</v>
      </c>
      <c r="AG59" s="333">
        <v>2188220.8330000001</v>
      </c>
      <c r="AH59" s="333">
        <v>4208223.4000000004</v>
      </c>
      <c r="AI59" s="334">
        <v>235082.3</v>
      </c>
      <c r="AJ59" s="334">
        <v>242525</v>
      </c>
      <c r="AK59" s="334">
        <v>307015.2</v>
      </c>
      <c r="AL59" s="334">
        <v>356299.6</v>
      </c>
      <c r="AM59" s="334">
        <v>645447.9</v>
      </c>
      <c r="AN59" s="334">
        <v>326108.40000000002</v>
      </c>
      <c r="AO59" s="334">
        <v>335178.59999999998</v>
      </c>
      <c r="AP59" s="334">
        <v>471571.8</v>
      </c>
      <c r="AQ59" s="334">
        <v>801578.8</v>
      </c>
      <c r="AR59" s="334">
        <v>414452.6</v>
      </c>
      <c r="AS59" s="334">
        <v>443925.4</v>
      </c>
      <c r="AT59" s="334">
        <v>511668.6</v>
      </c>
      <c r="AU59" s="334">
        <v>546980.4</v>
      </c>
      <c r="AV59" s="335"/>
      <c r="AW59" s="336">
        <f t="shared" si="0"/>
        <v>1229536.9582500001</v>
      </c>
      <c r="AX59" s="254"/>
      <c r="AY59" s="254"/>
      <c r="AZ59" s="254"/>
      <c r="BA59" s="256"/>
      <c r="BB59" s="256"/>
      <c r="BC59" s="254"/>
      <c r="BD59" s="256"/>
      <c r="BE59" s="254"/>
      <c r="BF59" s="256"/>
      <c r="BG59" s="256"/>
      <c r="BH59" s="256"/>
      <c r="BI59" s="256"/>
      <c r="BJ59" s="254"/>
      <c r="BK59" s="256"/>
      <c r="BL59" s="254"/>
      <c r="BM59" s="254"/>
      <c r="BN59" s="254"/>
      <c r="BO59" s="256"/>
      <c r="BP59" s="256"/>
    </row>
    <row r="60" spans="1:68">
      <c r="A60" s="14" t="s">
        <v>258</v>
      </c>
      <c r="B60" s="14" t="s">
        <v>282</v>
      </c>
      <c r="C60" s="327">
        <v>906508</v>
      </c>
      <c r="D60" s="327">
        <v>1192283.8</v>
      </c>
      <c r="E60" s="328">
        <v>342115.8</v>
      </c>
      <c r="F60" s="329">
        <v>173035</v>
      </c>
      <c r="G60" s="330">
        <v>104301.8</v>
      </c>
      <c r="H60" s="330">
        <v>109006.2</v>
      </c>
      <c r="I60" s="330">
        <v>131985.60000000001</v>
      </c>
      <c r="J60" s="330">
        <v>171301.4</v>
      </c>
      <c r="K60" s="330">
        <v>139639.6</v>
      </c>
      <c r="L60" s="330">
        <v>147286.20000000001</v>
      </c>
      <c r="M60" s="330">
        <v>193990.6</v>
      </c>
      <c r="N60" s="330">
        <v>202399</v>
      </c>
      <c r="O60" s="330">
        <v>250538</v>
      </c>
      <c r="P60" s="330">
        <v>330709</v>
      </c>
      <c r="Q60" s="330">
        <v>265532.2</v>
      </c>
      <c r="R60" s="330">
        <v>276582.8</v>
      </c>
      <c r="S60" s="330">
        <v>304473.2</v>
      </c>
      <c r="T60" s="330">
        <v>444167.2</v>
      </c>
      <c r="U60" s="330">
        <v>365200.6</v>
      </c>
      <c r="V60" s="330">
        <v>398740.8</v>
      </c>
      <c r="W60" s="330">
        <v>443161.8</v>
      </c>
      <c r="X60" s="330">
        <v>654481.19999999995</v>
      </c>
      <c r="Y60" s="330">
        <v>499684.4</v>
      </c>
      <c r="Z60" s="330">
        <v>542941.4</v>
      </c>
      <c r="AA60" s="331">
        <v>1542806.8330000001</v>
      </c>
      <c r="AB60" s="331">
        <v>2550152.4</v>
      </c>
      <c r="AC60" s="332">
        <v>257784.5</v>
      </c>
      <c r="AD60" s="332">
        <v>319405.59999999998</v>
      </c>
      <c r="AE60" s="332">
        <v>461544.4</v>
      </c>
      <c r="AF60" s="333">
        <v>745919.75</v>
      </c>
      <c r="AG60" s="333">
        <v>1226149.5</v>
      </c>
      <c r="AH60" s="333">
        <v>2416893.6</v>
      </c>
      <c r="AI60" s="334">
        <v>162204.20000000001</v>
      </c>
      <c r="AJ60" s="334">
        <v>167624.20000000001</v>
      </c>
      <c r="AK60" s="334">
        <v>212465.6</v>
      </c>
      <c r="AL60" s="334">
        <v>246591.2</v>
      </c>
      <c r="AM60" s="334">
        <v>447773.8</v>
      </c>
      <c r="AN60" s="334">
        <v>230086</v>
      </c>
      <c r="AO60" s="334">
        <v>238239.8</v>
      </c>
      <c r="AP60" s="334">
        <v>326039.40000000002</v>
      </c>
      <c r="AQ60" s="334">
        <v>613924.19999999995</v>
      </c>
      <c r="AR60" s="334">
        <v>307744.40000000002</v>
      </c>
      <c r="AS60" s="334">
        <v>328840.8</v>
      </c>
      <c r="AT60" s="334">
        <v>433819.8</v>
      </c>
      <c r="AU60" s="334">
        <v>461293</v>
      </c>
      <c r="AV60" s="335"/>
      <c r="AW60" s="336">
        <f t="shared" si="0"/>
        <v>738408.70825000003</v>
      </c>
      <c r="AX60" s="254"/>
      <c r="AY60" s="254"/>
      <c r="AZ60" s="254"/>
      <c r="BA60" s="256"/>
      <c r="BB60" s="256"/>
      <c r="BC60" s="254"/>
      <c r="BD60" s="256"/>
      <c r="BE60" s="254"/>
      <c r="BF60" s="256"/>
      <c r="BG60" s="256"/>
      <c r="BH60" s="256"/>
      <c r="BI60" s="256"/>
      <c r="BJ60" s="254"/>
      <c r="BK60" s="256"/>
      <c r="BL60" s="254"/>
      <c r="BM60" s="254"/>
      <c r="BN60" s="254"/>
      <c r="BO60" s="256"/>
      <c r="BP60" s="256"/>
    </row>
    <row r="61" spans="1:68">
      <c r="A61" s="14" t="s">
        <v>378</v>
      </c>
      <c r="B61" s="14" t="s">
        <v>278</v>
      </c>
      <c r="C61" s="327">
        <v>927878.2</v>
      </c>
      <c r="D61" s="327">
        <v>1215087.2</v>
      </c>
      <c r="E61" s="328">
        <v>412465</v>
      </c>
      <c r="F61" s="329">
        <v>222501</v>
      </c>
      <c r="G61" s="330">
        <v>119977.1</v>
      </c>
      <c r="H61" s="330">
        <v>126942.39999999999</v>
      </c>
      <c r="I61" s="330">
        <v>159592.79999999999</v>
      </c>
      <c r="J61" s="330">
        <v>211479</v>
      </c>
      <c r="K61" s="330">
        <v>154400</v>
      </c>
      <c r="L61" s="330">
        <v>162146.4</v>
      </c>
      <c r="M61" s="330">
        <v>226249.8</v>
      </c>
      <c r="N61" s="330">
        <v>236880.6</v>
      </c>
      <c r="O61" s="330">
        <v>295334.2</v>
      </c>
      <c r="P61" s="330">
        <v>392064.2</v>
      </c>
      <c r="Q61" s="330">
        <v>271579.59999999998</v>
      </c>
      <c r="R61" s="330">
        <v>281604.59999999998</v>
      </c>
      <c r="S61" s="330">
        <v>313364.40000000002</v>
      </c>
      <c r="T61" s="330">
        <v>462658.2</v>
      </c>
      <c r="U61" s="330">
        <v>406177.8</v>
      </c>
      <c r="V61" s="330">
        <v>443988</v>
      </c>
      <c r="W61" s="330">
        <v>493645.6</v>
      </c>
      <c r="X61" s="330">
        <v>734986.2</v>
      </c>
      <c r="Y61" s="330">
        <v>488767.2</v>
      </c>
      <c r="Z61" s="330">
        <v>534883.4</v>
      </c>
      <c r="AA61" s="331">
        <v>1730508.5</v>
      </c>
      <c r="AB61" s="331">
        <v>2831235.8</v>
      </c>
      <c r="AC61" s="332">
        <v>286917.2</v>
      </c>
      <c r="AD61" s="332">
        <v>358752.8</v>
      </c>
      <c r="AE61" s="332">
        <v>522551.8</v>
      </c>
      <c r="AF61" s="333">
        <v>840584.25</v>
      </c>
      <c r="AG61" s="333">
        <v>1376246.6669999999</v>
      </c>
      <c r="AH61" s="333">
        <v>2684835</v>
      </c>
      <c r="AI61" s="334">
        <v>176290.4</v>
      </c>
      <c r="AJ61" s="334">
        <v>182107.8</v>
      </c>
      <c r="AK61" s="334">
        <v>231456</v>
      </c>
      <c r="AL61" s="334">
        <v>271916.40000000002</v>
      </c>
      <c r="AM61" s="334">
        <v>500488.7</v>
      </c>
      <c r="AN61" s="334">
        <v>216008.6</v>
      </c>
      <c r="AO61" s="334">
        <v>223845.2</v>
      </c>
      <c r="AP61" s="334">
        <v>312779.8</v>
      </c>
      <c r="AQ61" s="334">
        <v>608358.6</v>
      </c>
      <c r="AR61" s="334">
        <v>321461.8</v>
      </c>
      <c r="AS61" s="334">
        <v>344721.2</v>
      </c>
      <c r="AT61" s="334">
        <v>397956.6</v>
      </c>
      <c r="AU61" s="334">
        <v>427402</v>
      </c>
      <c r="AV61" s="335"/>
      <c r="AW61" s="336">
        <f t="shared" si="0"/>
        <v>811785.52500000002</v>
      </c>
      <c r="AX61" s="254"/>
      <c r="AY61" s="254"/>
      <c r="AZ61" s="254"/>
      <c r="BA61" s="256"/>
      <c r="BB61" s="256"/>
      <c r="BC61" s="254"/>
      <c r="BD61" s="256"/>
      <c r="BE61" s="254"/>
      <c r="BF61" s="256"/>
      <c r="BG61" s="256"/>
      <c r="BH61" s="256"/>
      <c r="BI61" s="256"/>
      <c r="BJ61" s="254"/>
      <c r="BK61" s="256"/>
      <c r="BL61" s="254"/>
      <c r="BM61" s="254"/>
      <c r="BN61" s="254"/>
      <c r="BO61" s="256"/>
      <c r="BP61" s="256"/>
    </row>
    <row r="62" spans="1:68">
      <c r="A62" s="14" t="s">
        <v>379</v>
      </c>
      <c r="B62" s="14" t="s">
        <v>283</v>
      </c>
      <c r="C62" s="327">
        <v>3837233.2</v>
      </c>
      <c r="D62" s="327">
        <v>3885013.8</v>
      </c>
      <c r="E62" s="328">
        <v>703407.4</v>
      </c>
      <c r="F62" s="329">
        <v>421725.8333</v>
      </c>
      <c r="G62" s="330">
        <v>292554.90000000002</v>
      </c>
      <c r="H62" s="330">
        <v>304360.59999999998</v>
      </c>
      <c r="I62" s="330">
        <v>379150.2</v>
      </c>
      <c r="J62" s="330">
        <v>505472</v>
      </c>
      <c r="K62" s="330">
        <v>399089.8</v>
      </c>
      <c r="L62" s="330">
        <v>420986</v>
      </c>
      <c r="M62" s="330">
        <v>466852.6</v>
      </c>
      <c r="N62" s="330">
        <v>495252.6</v>
      </c>
      <c r="O62" s="330">
        <v>616878.6</v>
      </c>
      <c r="P62" s="330">
        <v>823134.4</v>
      </c>
      <c r="Q62" s="330">
        <v>672381</v>
      </c>
      <c r="R62" s="330">
        <v>708086.4</v>
      </c>
      <c r="S62" s="330">
        <v>786827</v>
      </c>
      <c r="T62" s="330">
        <v>1178972.2</v>
      </c>
      <c r="U62" s="330">
        <v>777764</v>
      </c>
      <c r="V62" s="330">
        <v>854572.2</v>
      </c>
      <c r="W62" s="330">
        <v>951345.6</v>
      </c>
      <c r="X62" s="330">
        <v>1423687.4</v>
      </c>
      <c r="Y62" s="330">
        <v>1205620.8</v>
      </c>
      <c r="Z62" s="330">
        <v>1284434.6000000001</v>
      </c>
      <c r="AA62" s="331">
        <v>2977106.5</v>
      </c>
      <c r="AB62" s="331">
        <v>4801056.2</v>
      </c>
      <c r="AC62" s="332">
        <v>531128.19999999995</v>
      </c>
      <c r="AD62" s="332">
        <v>675779.2</v>
      </c>
      <c r="AE62" s="332">
        <v>1010404.4</v>
      </c>
      <c r="AF62" s="333">
        <v>1687715.25</v>
      </c>
      <c r="AG62" s="333">
        <v>2546204.3330000001</v>
      </c>
      <c r="AH62" s="333">
        <v>4565995.4000000004</v>
      </c>
      <c r="AI62" s="334">
        <v>363479.5</v>
      </c>
      <c r="AJ62" s="334">
        <v>379039.6</v>
      </c>
      <c r="AK62" s="334">
        <v>489784.4</v>
      </c>
      <c r="AL62" s="334">
        <v>574677.80000000005</v>
      </c>
      <c r="AM62" s="334">
        <v>1078268.1000000001</v>
      </c>
      <c r="AN62" s="334">
        <v>524033.4</v>
      </c>
      <c r="AO62" s="334">
        <v>546947.6</v>
      </c>
      <c r="AP62" s="334">
        <v>783730.6</v>
      </c>
      <c r="AQ62" s="334">
        <v>1558788.8</v>
      </c>
      <c r="AR62" s="334">
        <v>617254.6</v>
      </c>
      <c r="AS62" s="334">
        <v>663615.6</v>
      </c>
      <c r="AT62" s="334">
        <v>930868</v>
      </c>
      <c r="AU62" s="334">
        <v>1001170</v>
      </c>
      <c r="AV62" s="335"/>
      <c r="AW62" s="336">
        <f t="shared" si="0"/>
        <v>1970306.6500000001</v>
      </c>
      <c r="AX62" s="254"/>
      <c r="AY62" s="254"/>
      <c r="AZ62" s="254"/>
      <c r="BA62" s="256"/>
      <c r="BB62" s="256"/>
      <c r="BC62" s="254"/>
      <c r="BD62" s="256"/>
      <c r="BE62" s="254"/>
      <c r="BF62" s="256"/>
      <c r="BG62" s="256"/>
      <c r="BH62" s="256"/>
      <c r="BI62" s="256"/>
      <c r="BJ62" s="254"/>
      <c r="BK62" s="256"/>
      <c r="BL62" s="254"/>
      <c r="BM62" s="254"/>
      <c r="BN62" s="254"/>
      <c r="BO62" s="256"/>
      <c r="BP62" s="256"/>
    </row>
    <row r="63" spans="1:68">
      <c r="A63" s="14" t="s">
        <v>380</v>
      </c>
      <c r="B63" s="14" t="s">
        <v>278</v>
      </c>
      <c r="C63" s="327">
        <v>693829.2</v>
      </c>
      <c r="D63" s="327">
        <v>987278.4</v>
      </c>
      <c r="E63" s="328">
        <v>330096.2</v>
      </c>
      <c r="F63" s="329">
        <v>279967</v>
      </c>
      <c r="G63" s="330">
        <v>155201</v>
      </c>
      <c r="H63" s="330">
        <v>166211.4</v>
      </c>
      <c r="I63" s="330">
        <v>184290</v>
      </c>
      <c r="J63" s="330">
        <v>205796.2</v>
      </c>
      <c r="K63" s="330">
        <v>222258.8</v>
      </c>
      <c r="L63" s="330">
        <v>209902</v>
      </c>
      <c r="M63" s="330">
        <v>224243.20000000001</v>
      </c>
      <c r="N63" s="330">
        <v>228280.6</v>
      </c>
      <c r="O63" s="330">
        <v>251992.6</v>
      </c>
      <c r="P63" s="330">
        <v>295172.2</v>
      </c>
      <c r="Q63" s="330">
        <v>305061.59999999998</v>
      </c>
      <c r="R63" s="330">
        <v>309837.8</v>
      </c>
      <c r="S63" s="330">
        <v>320077</v>
      </c>
      <c r="T63" s="330">
        <v>376821.4</v>
      </c>
      <c r="U63" s="330">
        <v>362040.8</v>
      </c>
      <c r="V63" s="330">
        <v>374633</v>
      </c>
      <c r="W63" s="330">
        <v>401384.2</v>
      </c>
      <c r="X63" s="330">
        <v>496521.8</v>
      </c>
      <c r="Y63" s="330">
        <v>548786</v>
      </c>
      <c r="Z63" s="330">
        <v>563435.6</v>
      </c>
      <c r="AA63" s="331">
        <v>1278928.6669999999</v>
      </c>
      <c r="AB63" s="331">
        <v>2248382.7999999998</v>
      </c>
      <c r="AC63" s="332">
        <v>275713.59999999998</v>
      </c>
      <c r="AD63" s="332">
        <v>296864.40000000002</v>
      </c>
      <c r="AE63" s="332">
        <v>356017.6</v>
      </c>
      <c r="AF63" s="333">
        <v>739185.25</v>
      </c>
      <c r="AG63" s="333">
        <v>1196298.3330000001</v>
      </c>
      <c r="AH63" s="333">
        <v>2147723</v>
      </c>
      <c r="AI63" s="334">
        <v>214537.2</v>
      </c>
      <c r="AJ63" s="334">
        <v>213751.6</v>
      </c>
      <c r="AK63" s="334">
        <v>231174</v>
      </c>
      <c r="AL63" s="334">
        <v>245967.8</v>
      </c>
      <c r="AM63" s="334">
        <v>321683.09999999998</v>
      </c>
      <c r="AN63" s="334">
        <v>315583.2</v>
      </c>
      <c r="AO63" s="334">
        <v>321581.59999999998</v>
      </c>
      <c r="AP63" s="334">
        <v>343954.4</v>
      </c>
      <c r="AQ63" s="334">
        <v>453828.2</v>
      </c>
      <c r="AR63" s="334">
        <v>368184.4</v>
      </c>
      <c r="AS63" s="334">
        <v>375339.2</v>
      </c>
      <c r="AT63" s="334">
        <v>610808.6</v>
      </c>
      <c r="AU63" s="334">
        <v>617970.4</v>
      </c>
      <c r="AV63" s="335"/>
      <c r="AW63" s="336">
        <f t="shared" si="0"/>
        <v>629347.81675</v>
      </c>
      <c r="AX63" s="254"/>
      <c r="AY63" s="254"/>
      <c r="AZ63" s="254"/>
      <c r="BA63" s="256"/>
      <c r="BB63" s="256"/>
      <c r="BC63" s="254"/>
      <c r="BD63" s="256"/>
      <c r="BE63" s="254"/>
      <c r="BF63" s="256"/>
      <c r="BG63" s="256"/>
      <c r="BH63" s="256"/>
      <c r="BI63" s="256"/>
      <c r="BJ63" s="254"/>
      <c r="BK63" s="256"/>
      <c r="BL63" s="254"/>
      <c r="BM63" s="254"/>
      <c r="BN63" s="254"/>
      <c r="BO63" s="256"/>
      <c r="BP63" s="256"/>
    </row>
    <row r="64" spans="1:68">
      <c r="A64" s="14" t="s">
        <v>75</v>
      </c>
      <c r="B64" s="14" t="s">
        <v>284</v>
      </c>
      <c r="C64" s="327">
        <v>736974.6</v>
      </c>
      <c r="D64" s="327">
        <v>1125745.2</v>
      </c>
      <c r="E64" s="328">
        <v>271790.2</v>
      </c>
      <c r="F64" s="329">
        <v>137647.8333</v>
      </c>
      <c r="G64" s="330">
        <v>90742.399999999994</v>
      </c>
      <c r="H64" s="330">
        <v>89160.4</v>
      </c>
      <c r="I64" s="330">
        <v>111180.6</v>
      </c>
      <c r="J64" s="330">
        <v>145106.6</v>
      </c>
      <c r="K64" s="330">
        <v>115005.6</v>
      </c>
      <c r="L64" s="330">
        <v>120322.2</v>
      </c>
      <c r="M64" s="330">
        <v>158411</v>
      </c>
      <c r="N64" s="330">
        <v>169103.2</v>
      </c>
      <c r="O64" s="330">
        <v>209786.6</v>
      </c>
      <c r="P64" s="330">
        <v>278493.40000000002</v>
      </c>
      <c r="Q64" s="330">
        <v>221384</v>
      </c>
      <c r="R64" s="330">
        <v>232110.8</v>
      </c>
      <c r="S64" s="330">
        <v>259161.2</v>
      </c>
      <c r="T64" s="330">
        <v>386830.2</v>
      </c>
      <c r="U64" s="330">
        <v>296220.59999999998</v>
      </c>
      <c r="V64" s="330">
        <v>325467.59999999998</v>
      </c>
      <c r="W64" s="330">
        <v>362357</v>
      </c>
      <c r="X64" s="330">
        <v>546172.19999999995</v>
      </c>
      <c r="Y64" s="330">
        <v>418108.4</v>
      </c>
      <c r="Z64" s="330">
        <v>457678.6</v>
      </c>
      <c r="AA64" s="331">
        <v>1307961.5</v>
      </c>
      <c r="AB64" s="331">
        <v>2201729.4</v>
      </c>
      <c r="AC64" s="332">
        <v>203992.7</v>
      </c>
      <c r="AD64" s="332">
        <v>261821</v>
      </c>
      <c r="AE64" s="332">
        <v>391627</v>
      </c>
      <c r="AF64" s="333">
        <v>625522.5</v>
      </c>
      <c r="AG64" s="333">
        <v>1045839.167</v>
      </c>
      <c r="AH64" s="333">
        <v>2093294.2</v>
      </c>
      <c r="AI64" s="334">
        <v>129922</v>
      </c>
      <c r="AJ64" s="334">
        <v>133674</v>
      </c>
      <c r="AK64" s="334">
        <v>175234.4</v>
      </c>
      <c r="AL64" s="334">
        <v>204263</v>
      </c>
      <c r="AM64" s="334">
        <v>385520.5</v>
      </c>
      <c r="AN64" s="334">
        <v>178671.6</v>
      </c>
      <c r="AO64" s="334">
        <v>185433.2</v>
      </c>
      <c r="AP64" s="334">
        <v>268599.2</v>
      </c>
      <c r="AQ64" s="334">
        <v>536422.40000000002</v>
      </c>
      <c r="AR64" s="334">
        <v>246556.6</v>
      </c>
      <c r="AS64" s="334">
        <v>264803.59999999998</v>
      </c>
      <c r="AT64" s="334">
        <v>344043.2</v>
      </c>
      <c r="AU64" s="334">
        <v>371073</v>
      </c>
      <c r="AV64" s="335"/>
      <c r="AW64" s="336">
        <f t="shared" si="0"/>
        <v>611662.07500000007</v>
      </c>
      <c r="AX64" s="254"/>
      <c r="AY64" s="254"/>
      <c r="AZ64" s="254"/>
      <c r="BA64" s="256"/>
      <c r="BB64" s="256"/>
      <c r="BC64" s="254"/>
      <c r="BD64" s="256"/>
      <c r="BE64" s="254"/>
      <c r="BF64" s="256"/>
      <c r="BG64" s="256"/>
      <c r="BH64" s="256"/>
      <c r="BI64" s="256"/>
      <c r="BJ64" s="254"/>
      <c r="BK64" s="256"/>
      <c r="BL64" s="254"/>
      <c r="BM64" s="254"/>
      <c r="BN64" s="254"/>
      <c r="BO64" s="256"/>
      <c r="BP64" s="256"/>
    </row>
    <row r="65" spans="1:125">
      <c r="A65" s="14" t="s">
        <v>91</v>
      </c>
      <c r="B65" s="14" t="s">
        <v>97</v>
      </c>
      <c r="C65" s="327">
        <v>341516.2</v>
      </c>
      <c r="D65" s="327">
        <v>397424.6</v>
      </c>
      <c r="E65" s="328">
        <v>154530</v>
      </c>
      <c r="F65" s="329">
        <v>92084</v>
      </c>
      <c r="G65" s="330">
        <v>49364.5</v>
      </c>
      <c r="H65" s="330">
        <v>48537.599999999999</v>
      </c>
      <c r="I65" s="330">
        <v>58723</v>
      </c>
      <c r="J65" s="330">
        <v>74628</v>
      </c>
      <c r="K65" s="330">
        <v>56794.400000000001</v>
      </c>
      <c r="L65" s="330">
        <v>57531.6</v>
      </c>
      <c r="M65" s="330">
        <v>81134.2</v>
      </c>
      <c r="N65" s="330">
        <v>85662.6</v>
      </c>
      <c r="O65" s="330">
        <v>104643.2</v>
      </c>
      <c r="P65" s="330">
        <v>135538.6</v>
      </c>
      <c r="Q65" s="330">
        <v>101517.6</v>
      </c>
      <c r="R65" s="330">
        <v>106579.2</v>
      </c>
      <c r="S65" s="330">
        <v>119409.8</v>
      </c>
      <c r="T65" s="330">
        <v>175244.6</v>
      </c>
      <c r="U65" s="330">
        <v>137411.20000000001</v>
      </c>
      <c r="V65" s="330">
        <v>150052</v>
      </c>
      <c r="W65" s="330">
        <v>166310.79999999999</v>
      </c>
      <c r="X65" s="330">
        <v>246595</v>
      </c>
      <c r="Y65" s="330">
        <v>145357.6</v>
      </c>
      <c r="Z65" s="330">
        <v>158910.6</v>
      </c>
      <c r="AA65" s="331">
        <v>618915.33330000006</v>
      </c>
      <c r="AB65" s="331">
        <v>946035.6</v>
      </c>
      <c r="AC65" s="332">
        <v>108957.4</v>
      </c>
      <c r="AD65" s="332">
        <v>141017.79999999999</v>
      </c>
      <c r="AE65" s="332">
        <v>202280.8</v>
      </c>
      <c r="AF65" s="333">
        <v>343258.25</v>
      </c>
      <c r="AG65" s="333">
        <v>587482.66669999994</v>
      </c>
      <c r="AH65" s="333">
        <v>883561</v>
      </c>
      <c r="AI65" s="334">
        <v>71867.3</v>
      </c>
      <c r="AJ65" s="334">
        <v>74326</v>
      </c>
      <c r="AK65" s="334">
        <v>90004.2</v>
      </c>
      <c r="AL65" s="334">
        <v>105194.2</v>
      </c>
      <c r="AM65" s="334">
        <v>187665.9</v>
      </c>
      <c r="AN65" s="334">
        <v>94730</v>
      </c>
      <c r="AO65" s="334">
        <v>98041.8</v>
      </c>
      <c r="AP65" s="334">
        <v>137522.4</v>
      </c>
      <c r="AQ65" s="334">
        <v>250789.4</v>
      </c>
      <c r="AR65" s="334">
        <v>113130</v>
      </c>
      <c r="AS65" s="334">
        <v>121647.6</v>
      </c>
      <c r="AT65" s="334">
        <v>118615</v>
      </c>
      <c r="AU65" s="334">
        <v>127595.4</v>
      </c>
      <c r="AV65" s="335"/>
      <c r="AW65" s="336">
        <f t="shared" si="0"/>
        <v>296707.20832500001</v>
      </c>
      <c r="AX65" s="254"/>
      <c r="AY65" s="254"/>
      <c r="AZ65" s="254"/>
      <c r="BA65" s="256"/>
      <c r="BB65" s="256"/>
      <c r="BC65" s="254"/>
      <c r="BD65" s="256"/>
      <c r="BE65" s="254"/>
      <c r="BF65" s="256"/>
      <c r="BG65" s="256"/>
      <c r="BH65" s="256"/>
      <c r="BI65" s="256"/>
      <c r="BJ65" s="254"/>
      <c r="BK65" s="256"/>
      <c r="BL65" s="254"/>
      <c r="BM65" s="254"/>
      <c r="BN65" s="254"/>
      <c r="BO65" s="256"/>
      <c r="BP65" s="256"/>
    </row>
    <row r="66" spans="1:125">
      <c r="A66" s="14" t="s">
        <v>92</v>
      </c>
      <c r="B66" s="14" t="s">
        <v>98</v>
      </c>
      <c r="C66" s="327">
        <v>368873.8</v>
      </c>
      <c r="D66" s="327">
        <v>442701</v>
      </c>
      <c r="E66" s="328">
        <v>112037</v>
      </c>
      <c r="F66" s="329">
        <v>65830.833329999994</v>
      </c>
      <c r="G66" s="330">
        <v>38451.9</v>
      </c>
      <c r="H66" s="330">
        <v>39062</v>
      </c>
      <c r="I66" s="330">
        <v>43955.4</v>
      </c>
      <c r="J66" s="330">
        <v>53245</v>
      </c>
      <c r="K66" s="330">
        <v>49427</v>
      </c>
      <c r="L66" s="330">
        <v>52287.8</v>
      </c>
      <c r="M66" s="330">
        <v>61656.800000000003</v>
      </c>
      <c r="N66" s="330">
        <v>63243.199999999997</v>
      </c>
      <c r="O66" s="330">
        <v>76349.8</v>
      </c>
      <c r="P66" s="330">
        <v>97943.6</v>
      </c>
      <c r="Q66" s="330">
        <v>79239.199999999997</v>
      </c>
      <c r="R66" s="330">
        <v>82199.399999999994</v>
      </c>
      <c r="S66" s="330">
        <v>89589</v>
      </c>
      <c r="T66" s="330">
        <v>123535.8</v>
      </c>
      <c r="U66" s="330">
        <v>107321.2</v>
      </c>
      <c r="V66" s="330">
        <v>115957</v>
      </c>
      <c r="W66" s="330">
        <v>127509.4</v>
      </c>
      <c r="X66" s="330">
        <v>185029.2</v>
      </c>
      <c r="Y66" s="330">
        <v>150353.20000000001</v>
      </c>
      <c r="Z66" s="330">
        <v>151280.20000000001</v>
      </c>
      <c r="AA66" s="331">
        <v>523068</v>
      </c>
      <c r="AB66" s="331">
        <v>721147.4</v>
      </c>
      <c r="AC66" s="332">
        <v>87260.6</v>
      </c>
      <c r="AD66" s="332">
        <v>104907.2</v>
      </c>
      <c r="AE66" s="332">
        <v>147232.6</v>
      </c>
      <c r="AF66" s="333">
        <v>266259</v>
      </c>
      <c r="AG66" s="333">
        <v>359969.3333</v>
      </c>
      <c r="AH66" s="333">
        <v>668574</v>
      </c>
      <c r="AI66" s="334">
        <v>54118.7</v>
      </c>
      <c r="AJ66" s="334">
        <v>55486</v>
      </c>
      <c r="AK66" s="334">
        <v>66590.8</v>
      </c>
      <c r="AL66" s="334">
        <v>76256.600000000006</v>
      </c>
      <c r="AM66" s="334">
        <v>129784.7</v>
      </c>
      <c r="AN66" s="334">
        <v>74545.2</v>
      </c>
      <c r="AO66" s="334">
        <v>75410.399999999994</v>
      </c>
      <c r="AP66" s="334">
        <v>96025</v>
      </c>
      <c r="AQ66" s="334">
        <v>167058.6</v>
      </c>
      <c r="AR66" s="334">
        <v>94940.2</v>
      </c>
      <c r="AS66" s="334">
        <v>99460.2</v>
      </c>
      <c r="AT66" s="334">
        <v>129519.4</v>
      </c>
      <c r="AU66" s="334">
        <v>138384</v>
      </c>
      <c r="AV66" s="335"/>
      <c r="AW66" s="336">
        <f t="shared" si="0"/>
        <v>264524.375</v>
      </c>
      <c r="AX66" s="254"/>
      <c r="AY66" s="254"/>
      <c r="AZ66" s="254"/>
      <c r="BA66" s="256"/>
      <c r="BB66" s="256"/>
      <c r="BC66" s="254"/>
      <c r="BD66" s="256"/>
      <c r="BE66" s="254"/>
      <c r="BF66" s="256"/>
      <c r="BG66" s="256"/>
      <c r="BH66" s="256"/>
      <c r="BI66" s="256"/>
      <c r="BJ66" s="254"/>
      <c r="BK66" s="256"/>
      <c r="BL66" s="254"/>
      <c r="BM66" s="254"/>
      <c r="BN66" s="254"/>
      <c r="BO66" s="256"/>
      <c r="BP66" s="256"/>
    </row>
    <row r="67" spans="1:125">
      <c r="A67" s="217"/>
      <c r="B67" s="119"/>
      <c r="C67" s="255"/>
      <c r="D67" s="255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W67" s="245"/>
      <c r="AX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O67" s="245"/>
      <c r="BP67" s="245"/>
      <c r="CK67" s="243"/>
    </row>
    <row r="68" spans="1:125">
      <c r="A68" s="246"/>
      <c r="B68" s="250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W68" s="245"/>
      <c r="AX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O68" s="245"/>
      <c r="BP68" s="245"/>
      <c r="CK68" s="243"/>
    </row>
    <row r="69" spans="1:125">
      <c r="A69" s="6"/>
      <c r="B69" s="249"/>
      <c r="C69" s="255"/>
      <c r="D69" s="255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W69" s="245"/>
      <c r="AX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O69" s="245"/>
      <c r="BP69" s="245"/>
      <c r="CK69" s="243"/>
    </row>
    <row r="70" spans="1:125">
      <c r="A70" s="6"/>
      <c r="B70" s="249"/>
      <c r="C70" s="255"/>
      <c r="D70" s="255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W70" s="245"/>
      <c r="AX70" s="245"/>
      <c r="BA70" s="245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O70" s="245"/>
      <c r="BP70" s="245"/>
      <c r="CK70" s="243"/>
    </row>
    <row r="71" spans="1:125">
      <c r="A71" s="124"/>
      <c r="B71" s="249"/>
      <c r="C71" s="255"/>
      <c r="D71" s="255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W71" s="245"/>
      <c r="AX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O71" s="245"/>
      <c r="BP71" s="245"/>
      <c r="CK71" s="243"/>
    </row>
    <row r="72" spans="1:125">
      <c r="A72" s="124"/>
      <c r="B72" s="249"/>
      <c r="C72" s="255"/>
      <c r="D72" s="255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W72" s="245"/>
      <c r="AX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O72" s="245"/>
      <c r="BP72" s="245"/>
      <c r="CK72" s="243"/>
    </row>
    <row r="73" spans="1:125">
      <c r="A73" s="124"/>
      <c r="B73" s="249"/>
      <c r="C73" s="255"/>
      <c r="D73" s="255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W73" s="245"/>
      <c r="AX73" s="245"/>
      <c r="BO73" s="245"/>
      <c r="BP73" s="245"/>
      <c r="CK73" s="243"/>
      <c r="DK73" s="243"/>
      <c r="DL73" s="243"/>
      <c r="DM73" s="243"/>
      <c r="DN73" s="243"/>
      <c r="DO73" s="243"/>
      <c r="DP73" s="243"/>
      <c r="DQ73" s="243"/>
      <c r="DR73" s="243"/>
      <c r="DS73" s="243"/>
      <c r="DT73" s="243"/>
      <c r="DU73" s="243"/>
    </row>
    <row r="74" spans="1:125">
      <c r="A74" s="124"/>
      <c r="B74" s="249"/>
      <c r="C74" s="255"/>
      <c r="D74" s="255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W74" s="245"/>
      <c r="AX74" s="245"/>
      <c r="BO74" s="245"/>
      <c r="BP74" s="245"/>
      <c r="CK74" s="243"/>
      <c r="DK74" s="243"/>
      <c r="DL74" s="243"/>
      <c r="DM74" s="243"/>
      <c r="DN74" s="243"/>
      <c r="DO74" s="243"/>
      <c r="DP74" s="243"/>
      <c r="DQ74" s="243"/>
      <c r="DR74" s="243"/>
      <c r="DS74" s="243"/>
      <c r="DT74" s="243"/>
      <c r="DU74" s="243"/>
    </row>
    <row r="75" spans="1:125">
      <c r="A75" s="125"/>
      <c r="B75" s="249"/>
      <c r="C75" s="255"/>
      <c r="D75" s="255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W75" s="245"/>
      <c r="AX75" s="245"/>
      <c r="BO75" s="245"/>
      <c r="BP75" s="245"/>
      <c r="CK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</row>
    <row r="76" spans="1:125">
      <c r="A76" s="125"/>
      <c r="B76" s="249"/>
      <c r="C76" s="255"/>
      <c r="D76" s="255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W76" s="245"/>
      <c r="AX76" s="245"/>
      <c r="BO76" s="245"/>
      <c r="BP76" s="245"/>
      <c r="CK76" s="243"/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</row>
    <row r="77" spans="1:125">
      <c r="A77" s="125"/>
      <c r="B77" s="249"/>
      <c r="C77" s="255"/>
      <c r="D77" s="255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W77" s="245"/>
      <c r="AX77" s="245"/>
      <c r="BO77" s="245"/>
      <c r="BP77" s="245"/>
      <c r="CK77" s="243"/>
      <c r="DK77" s="243"/>
      <c r="DL77" s="243"/>
      <c r="DM77" s="243"/>
      <c r="DN77" s="243"/>
      <c r="DO77" s="243"/>
      <c r="DP77" s="243"/>
      <c r="DQ77" s="243"/>
      <c r="DR77" s="243"/>
      <c r="DS77" s="243"/>
      <c r="DT77" s="243"/>
      <c r="DU77" s="243"/>
    </row>
    <row r="78" spans="1:125">
      <c r="A78" s="125"/>
      <c r="B78" s="249"/>
      <c r="C78" s="255"/>
      <c r="D78" s="255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W78" s="245"/>
      <c r="AX78" s="245"/>
      <c r="BO78" s="245"/>
      <c r="BP78" s="245"/>
      <c r="CK78" s="243"/>
      <c r="DF78" s="245"/>
      <c r="DG78" s="245"/>
      <c r="DK78" s="243"/>
      <c r="DL78" s="243"/>
      <c r="DM78" s="243"/>
      <c r="DN78" s="243"/>
      <c r="DO78" s="243"/>
      <c r="DP78" s="243"/>
      <c r="DQ78" s="243"/>
      <c r="DR78" s="243"/>
      <c r="DS78" s="243"/>
      <c r="DT78" s="243"/>
      <c r="DU78" s="243"/>
    </row>
    <row r="79" spans="1:125">
      <c r="B79" s="253"/>
      <c r="E79" s="245"/>
      <c r="F79" s="245"/>
      <c r="G79" s="245"/>
      <c r="H79" s="245"/>
      <c r="I79" s="245"/>
      <c r="J79" s="245"/>
      <c r="K79" s="245"/>
      <c r="M79" s="245"/>
      <c r="O79" s="245"/>
      <c r="P79" s="245"/>
      <c r="Q79" s="245"/>
      <c r="R79" s="245"/>
      <c r="S79" s="245"/>
      <c r="T79" s="245"/>
      <c r="U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P79" s="245"/>
      <c r="AQ79" s="245"/>
      <c r="AR79" s="245"/>
      <c r="AS79" s="245"/>
      <c r="AT79" s="245"/>
      <c r="AU79" s="245"/>
      <c r="AW79" s="245"/>
      <c r="AX79" s="245"/>
      <c r="BO79" s="245"/>
      <c r="BP79" s="245"/>
      <c r="CK79" s="243"/>
      <c r="DA79" s="245"/>
      <c r="DF79" s="245"/>
      <c r="DG79" s="245"/>
      <c r="DH79" s="245"/>
      <c r="DK79" s="243"/>
      <c r="DL79" s="243"/>
      <c r="DM79" s="243"/>
      <c r="DN79" s="243"/>
      <c r="DO79" s="243"/>
      <c r="DP79" s="243"/>
      <c r="DQ79" s="243"/>
      <c r="DR79" s="243"/>
      <c r="DS79" s="243"/>
      <c r="DT79" s="243"/>
      <c r="DU79" s="243"/>
    </row>
  </sheetData>
  <sheetCalcPr fullCalcOnLoad="1"/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X79"/>
  <sheetViews>
    <sheetView zoomScale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3"/>
  <cols>
    <col min="1" max="1" width="24.28515625" bestFit="1" customWidth="1"/>
    <col min="2" max="2" width="15.7109375" bestFit="1" customWidth="1"/>
    <col min="3" max="4" width="13.28515625" bestFit="1" customWidth="1"/>
    <col min="5" max="6" width="11" bestFit="1" customWidth="1"/>
    <col min="7" max="7" width="7.140625" bestFit="1" customWidth="1"/>
    <col min="8" max="8" width="7.140625" style="156" bestFit="1" customWidth="1"/>
    <col min="9" max="9" width="7.140625" bestFit="1" customWidth="1"/>
    <col min="10" max="10" width="6.85546875" bestFit="1" customWidth="1"/>
    <col min="11" max="11" width="7.140625" bestFit="1" customWidth="1"/>
    <col min="12" max="12" width="6.85546875" style="156" bestFit="1" customWidth="1"/>
    <col min="13" max="13" width="7.140625" bestFit="1" customWidth="1"/>
    <col min="14" max="14" width="7.140625" style="156" bestFit="1" customWidth="1"/>
    <col min="15" max="15" width="7.140625" bestFit="1" customWidth="1"/>
    <col min="16" max="17" width="6.85546875" bestFit="1" customWidth="1"/>
    <col min="18" max="18" width="7.140625" style="155" bestFit="1" customWidth="1"/>
    <col min="19" max="21" width="6.85546875" bestFit="1" customWidth="1"/>
    <col min="22" max="22" width="6.85546875" style="156" bestFit="1" customWidth="1"/>
    <col min="23" max="26" width="6.85546875" bestFit="1" customWidth="1"/>
    <col min="27" max="28" width="8.85546875" bestFit="1" customWidth="1"/>
    <col min="29" max="31" width="11" bestFit="1" customWidth="1"/>
    <col min="32" max="34" width="10.42578125" bestFit="1" customWidth="1"/>
    <col min="35" max="35" width="6.85546875" bestFit="1" customWidth="1"/>
    <col min="36" max="36" width="6.85546875" style="156" bestFit="1" customWidth="1"/>
    <col min="37" max="42" width="6.85546875" bestFit="1" customWidth="1"/>
    <col min="43" max="43" width="8.140625" bestFit="1" customWidth="1"/>
    <col min="44" max="44" width="6.85546875" bestFit="1" customWidth="1"/>
    <col min="45" max="45" width="6.85546875" style="156" bestFit="1" customWidth="1"/>
    <col min="46" max="47" width="6.85546875" bestFit="1" customWidth="1"/>
    <col min="48" max="48" width="10.140625" style="155" customWidth="1"/>
    <col min="49" max="50" width="10.140625" customWidth="1"/>
  </cols>
  <sheetData>
    <row r="1" spans="1:47" s="262" customFormat="1">
      <c r="A1" s="14"/>
      <c r="B1" s="14" t="s">
        <v>194</v>
      </c>
      <c r="C1" s="14" t="s">
        <v>209</v>
      </c>
      <c r="D1" s="14" t="s">
        <v>209</v>
      </c>
      <c r="E1" s="282" t="s">
        <v>198</v>
      </c>
      <c r="F1" s="283" t="s">
        <v>210</v>
      </c>
      <c r="G1" s="284" t="s">
        <v>387</v>
      </c>
      <c r="H1" s="284" t="s">
        <v>387</v>
      </c>
      <c r="I1" s="284" t="s">
        <v>387</v>
      </c>
      <c r="J1" s="284" t="s">
        <v>387</v>
      </c>
      <c r="K1" s="284" t="s">
        <v>387</v>
      </c>
      <c r="L1" s="284" t="s">
        <v>387</v>
      </c>
      <c r="M1" s="284" t="s">
        <v>387</v>
      </c>
      <c r="N1" s="284" t="s">
        <v>387</v>
      </c>
      <c r="O1" s="284" t="s">
        <v>387</v>
      </c>
      <c r="P1" s="284" t="s">
        <v>387</v>
      </c>
      <c r="Q1" s="284" t="s">
        <v>387</v>
      </c>
      <c r="R1" s="284" t="s">
        <v>387</v>
      </c>
      <c r="S1" s="284" t="s">
        <v>387</v>
      </c>
      <c r="T1" s="284" t="s">
        <v>387</v>
      </c>
      <c r="U1" s="284" t="s">
        <v>387</v>
      </c>
      <c r="V1" s="284" t="s">
        <v>387</v>
      </c>
      <c r="W1" s="284" t="s">
        <v>387</v>
      </c>
      <c r="X1" s="284" t="s">
        <v>387</v>
      </c>
      <c r="Y1" s="284" t="s">
        <v>387</v>
      </c>
      <c r="Z1" s="284" t="s">
        <v>387</v>
      </c>
      <c r="AA1" s="285" t="s">
        <v>286</v>
      </c>
      <c r="AB1" s="285" t="s">
        <v>286</v>
      </c>
      <c r="AC1" s="286" t="s">
        <v>386</v>
      </c>
      <c r="AD1" s="286" t="s">
        <v>386</v>
      </c>
      <c r="AE1" s="286" t="s">
        <v>386</v>
      </c>
      <c r="AF1" s="287" t="s">
        <v>388</v>
      </c>
      <c r="AG1" s="287" t="s">
        <v>388</v>
      </c>
      <c r="AH1" s="287" t="s">
        <v>388</v>
      </c>
      <c r="AI1" s="288" t="s">
        <v>207</v>
      </c>
      <c r="AJ1" s="288" t="s">
        <v>207</v>
      </c>
      <c r="AK1" s="288" t="s">
        <v>207</v>
      </c>
      <c r="AL1" s="288" t="s">
        <v>207</v>
      </c>
      <c r="AM1" s="288" t="s">
        <v>207</v>
      </c>
      <c r="AN1" s="288" t="s">
        <v>207</v>
      </c>
      <c r="AO1" s="288" t="s">
        <v>207</v>
      </c>
      <c r="AP1" s="288" t="s">
        <v>207</v>
      </c>
      <c r="AQ1" s="288" t="s">
        <v>207</v>
      </c>
      <c r="AR1" s="288" t="s">
        <v>207</v>
      </c>
      <c r="AS1" s="288" t="s">
        <v>207</v>
      </c>
      <c r="AT1" s="288" t="s">
        <v>207</v>
      </c>
      <c r="AU1" s="288" t="s">
        <v>207</v>
      </c>
    </row>
    <row r="2" spans="1:47" s="262" customFormat="1">
      <c r="A2" s="14"/>
      <c r="B2" s="14" t="s">
        <v>195</v>
      </c>
      <c r="C2" s="14" t="s">
        <v>196</v>
      </c>
      <c r="D2" s="14" t="s">
        <v>197</v>
      </c>
      <c r="E2" s="282" t="s">
        <v>200</v>
      </c>
      <c r="F2" s="283" t="s">
        <v>201</v>
      </c>
      <c r="G2" s="284" t="s">
        <v>202</v>
      </c>
      <c r="H2" s="284" t="s">
        <v>202</v>
      </c>
      <c r="I2" s="284" t="s">
        <v>202</v>
      </c>
      <c r="J2" s="284" t="s">
        <v>202</v>
      </c>
      <c r="K2" s="284" t="s">
        <v>201</v>
      </c>
      <c r="L2" s="284" t="s">
        <v>201</v>
      </c>
      <c r="M2" s="284" t="s">
        <v>206</v>
      </c>
      <c r="N2" s="284" t="s">
        <v>206</v>
      </c>
      <c r="O2" s="284" t="s">
        <v>206</v>
      </c>
      <c r="P2" s="284" t="s">
        <v>206</v>
      </c>
      <c r="Q2" s="284" t="s">
        <v>200</v>
      </c>
      <c r="R2" s="284" t="s">
        <v>200</v>
      </c>
      <c r="S2" s="284" t="s">
        <v>200</v>
      </c>
      <c r="T2" s="284" t="s">
        <v>200</v>
      </c>
      <c r="U2" s="284" t="s">
        <v>196</v>
      </c>
      <c r="V2" s="284" t="s">
        <v>196</v>
      </c>
      <c r="W2" s="284" t="s">
        <v>196</v>
      </c>
      <c r="X2" s="284" t="s">
        <v>196</v>
      </c>
      <c r="Y2" s="284" t="s">
        <v>197</v>
      </c>
      <c r="Z2" s="284" t="s">
        <v>197</v>
      </c>
      <c r="AA2" s="285" t="s">
        <v>196</v>
      </c>
      <c r="AB2" s="285" t="s">
        <v>197</v>
      </c>
      <c r="AC2" s="286" t="s">
        <v>200</v>
      </c>
      <c r="AD2" s="286" t="s">
        <v>200</v>
      </c>
      <c r="AE2" s="286" t="s">
        <v>200</v>
      </c>
      <c r="AF2" s="287" t="s">
        <v>206</v>
      </c>
      <c r="AG2" s="287" t="s">
        <v>200</v>
      </c>
      <c r="AH2" s="287" t="s">
        <v>197</v>
      </c>
      <c r="AI2" s="288" t="s">
        <v>206</v>
      </c>
      <c r="AJ2" s="288" t="s">
        <v>206</v>
      </c>
      <c r="AK2" s="288" t="s">
        <v>206</v>
      </c>
      <c r="AL2" s="288" t="s">
        <v>206</v>
      </c>
      <c r="AM2" s="288" t="s">
        <v>206</v>
      </c>
      <c r="AN2" s="288" t="s">
        <v>200</v>
      </c>
      <c r="AO2" s="288" t="s">
        <v>200</v>
      </c>
      <c r="AP2" s="288" t="s">
        <v>200</v>
      </c>
      <c r="AQ2" s="288" t="s">
        <v>200</v>
      </c>
      <c r="AR2" s="288" t="s">
        <v>196</v>
      </c>
      <c r="AS2" s="288" t="s">
        <v>196</v>
      </c>
      <c r="AT2" s="288" t="s">
        <v>197</v>
      </c>
      <c r="AU2" s="288" t="s">
        <v>197</v>
      </c>
    </row>
    <row r="3" spans="1:47" s="262" customFormat="1">
      <c r="A3" s="289"/>
      <c r="B3" s="289" t="s">
        <v>199</v>
      </c>
      <c r="C3" s="289">
        <v>2394</v>
      </c>
      <c r="D3" s="289">
        <v>2394</v>
      </c>
      <c r="E3" s="290">
        <v>2399</v>
      </c>
      <c r="F3" s="291">
        <v>2394</v>
      </c>
      <c r="G3" s="292">
        <v>2661</v>
      </c>
      <c r="H3" s="292">
        <v>2660</v>
      </c>
      <c r="I3" s="292">
        <v>2128</v>
      </c>
      <c r="J3" s="292">
        <v>1596</v>
      </c>
      <c r="K3" s="292">
        <v>2661</v>
      </c>
      <c r="L3" s="292">
        <v>2660</v>
      </c>
      <c r="M3" s="292">
        <v>2661</v>
      </c>
      <c r="N3" s="292">
        <v>2660</v>
      </c>
      <c r="O3" s="292">
        <v>2128</v>
      </c>
      <c r="P3" s="292">
        <v>1596</v>
      </c>
      <c r="Q3" s="292">
        <v>2661</v>
      </c>
      <c r="R3" s="292">
        <v>2660</v>
      </c>
      <c r="S3" s="292">
        <v>2394</v>
      </c>
      <c r="T3" s="292">
        <v>1596</v>
      </c>
      <c r="U3" s="292">
        <v>2661</v>
      </c>
      <c r="V3" s="292">
        <v>2660</v>
      </c>
      <c r="W3" s="292">
        <v>2394</v>
      </c>
      <c r="X3" s="292">
        <v>1596</v>
      </c>
      <c r="Y3" s="292">
        <v>2661</v>
      </c>
      <c r="Z3" s="292">
        <v>2660</v>
      </c>
      <c r="AA3" s="293">
        <v>1666</v>
      </c>
      <c r="AB3" s="293">
        <v>1666</v>
      </c>
      <c r="AC3" s="294">
        <v>3066</v>
      </c>
      <c r="AD3" s="294">
        <v>2403</v>
      </c>
      <c r="AE3" s="294">
        <v>1603</v>
      </c>
      <c r="AF3" s="295">
        <v>1666</v>
      </c>
      <c r="AG3" s="295">
        <v>1666</v>
      </c>
      <c r="AH3" s="295">
        <v>1666</v>
      </c>
      <c r="AI3" s="296">
        <v>3459</v>
      </c>
      <c r="AJ3" s="296">
        <v>3458</v>
      </c>
      <c r="AK3" s="296">
        <v>2661</v>
      </c>
      <c r="AL3" s="296">
        <v>2261</v>
      </c>
      <c r="AM3" s="296">
        <v>1197</v>
      </c>
      <c r="AN3" s="296">
        <v>3459</v>
      </c>
      <c r="AO3" s="296">
        <v>3458</v>
      </c>
      <c r="AP3" s="296">
        <v>2394</v>
      </c>
      <c r="AQ3" s="296">
        <v>1197</v>
      </c>
      <c r="AR3" s="296">
        <v>3459</v>
      </c>
      <c r="AS3" s="296">
        <v>3458</v>
      </c>
      <c r="AT3" s="296">
        <v>3459</v>
      </c>
      <c r="AU3" s="296">
        <v>3458</v>
      </c>
    </row>
    <row r="4" spans="1:47">
      <c r="A4" s="14" t="s">
        <v>359</v>
      </c>
      <c r="B4" s="14" t="s">
        <v>208</v>
      </c>
      <c r="C4" s="14" t="s">
        <v>205</v>
      </c>
      <c r="D4" s="14" t="s">
        <v>205</v>
      </c>
      <c r="E4" s="282" t="s">
        <v>205</v>
      </c>
      <c r="F4" s="283" t="s">
        <v>205</v>
      </c>
      <c r="G4" s="284" t="s">
        <v>203</v>
      </c>
      <c r="H4" s="284" t="s">
        <v>204</v>
      </c>
      <c r="I4" s="284" t="s">
        <v>205</v>
      </c>
      <c r="J4" s="284" t="s">
        <v>205</v>
      </c>
      <c r="K4" s="284" t="s">
        <v>203</v>
      </c>
      <c r="L4" s="284" t="s">
        <v>204</v>
      </c>
      <c r="M4" s="284" t="s">
        <v>203</v>
      </c>
      <c r="N4" s="284" t="s">
        <v>204</v>
      </c>
      <c r="O4" s="284" t="s">
        <v>205</v>
      </c>
      <c r="P4" s="284" t="s">
        <v>205</v>
      </c>
      <c r="Q4" s="284" t="s">
        <v>203</v>
      </c>
      <c r="R4" s="284" t="s">
        <v>204</v>
      </c>
      <c r="S4" s="284" t="s">
        <v>205</v>
      </c>
      <c r="T4" s="284" t="s">
        <v>205</v>
      </c>
      <c r="U4" s="284" t="s">
        <v>203</v>
      </c>
      <c r="V4" s="284" t="s">
        <v>204</v>
      </c>
      <c r="W4" s="284" t="s">
        <v>205</v>
      </c>
      <c r="X4" s="284" t="s">
        <v>205</v>
      </c>
      <c r="Y4" s="284" t="s">
        <v>203</v>
      </c>
      <c r="Z4" s="284" t="s">
        <v>204</v>
      </c>
      <c r="AA4" s="285" t="s">
        <v>205</v>
      </c>
      <c r="AB4" s="285" t="s">
        <v>205</v>
      </c>
      <c r="AC4" s="286" t="s">
        <v>205</v>
      </c>
      <c r="AD4" s="286" t="s">
        <v>205</v>
      </c>
      <c r="AE4" s="286" t="s">
        <v>205</v>
      </c>
      <c r="AF4" s="287" t="s">
        <v>205</v>
      </c>
      <c r="AG4" s="287" t="s">
        <v>205</v>
      </c>
      <c r="AH4" s="287" t="s">
        <v>205</v>
      </c>
      <c r="AI4" s="288" t="s">
        <v>203</v>
      </c>
      <c r="AJ4" s="288" t="s">
        <v>204</v>
      </c>
      <c r="AK4" s="288" t="s">
        <v>205</v>
      </c>
      <c r="AL4" s="288" t="s">
        <v>205</v>
      </c>
      <c r="AM4" s="288" t="s">
        <v>205</v>
      </c>
      <c r="AN4" s="288" t="s">
        <v>203</v>
      </c>
      <c r="AO4" s="288" t="s">
        <v>204</v>
      </c>
      <c r="AP4" s="288" t="s">
        <v>205</v>
      </c>
      <c r="AQ4" s="288" t="s">
        <v>205</v>
      </c>
      <c r="AR4" s="288" t="s">
        <v>203</v>
      </c>
      <c r="AS4" s="288" t="s">
        <v>204</v>
      </c>
      <c r="AT4" s="288" t="s">
        <v>203</v>
      </c>
      <c r="AU4" s="288" t="s">
        <v>204</v>
      </c>
    </row>
    <row r="5" spans="1:47" s="262" customFormat="1">
      <c r="A5" s="14" t="s">
        <v>307</v>
      </c>
      <c r="B5" s="14" t="s">
        <v>356</v>
      </c>
      <c r="C5" s="14"/>
      <c r="D5" s="14"/>
      <c r="E5" s="282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5"/>
      <c r="AC5" s="286"/>
      <c r="AD5" s="286"/>
      <c r="AE5" s="286"/>
      <c r="AF5" s="287"/>
      <c r="AG5" s="287"/>
      <c r="AH5" s="287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</row>
    <row r="6" spans="1:47">
      <c r="A6" s="14" t="str">
        <f>Power!A6</f>
        <v>avrora</v>
      </c>
      <c r="B6" s="14" t="str">
        <f>Power!B6</f>
        <v>JN</v>
      </c>
      <c r="C6" s="297">
        <v>1.2861096000000001E-2</v>
      </c>
      <c r="D6" s="297">
        <v>2.2299009999999998E-3</v>
      </c>
      <c r="E6" s="298">
        <v>2.225E-3</v>
      </c>
      <c r="F6" s="299">
        <v>3.2240303999999997E-2</v>
      </c>
      <c r="G6" s="300">
        <v>2.6386107999999998E-2</v>
      </c>
      <c r="H6" s="300">
        <v>7.2613570223683602E-3</v>
      </c>
      <c r="I6" s="300">
        <v>7.2246615E-2</v>
      </c>
      <c r="J6" s="300">
        <v>1.4797250000000001E-3</v>
      </c>
      <c r="K6" s="300">
        <v>4.0133638999999999E-2</v>
      </c>
      <c r="L6" s="300">
        <v>1.03440862875155E-2</v>
      </c>
      <c r="M6" s="300">
        <v>3.8941007E-2</v>
      </c>
      <c r="N6" s="300">
        <v>3.5382697737170502E-3</v>
      </c>
      <c r="O6" s="300">
        <v>5.3573588999999998E-2</v>
      </c>
      <c r="P6" s="300">
        <v>1.7017528000000001E-2</v>
      </c>
      <c r="Q6" s="300">
        <v>1.0211863E-2</v>
      </c>
      <c r="R6" s="300">
        <v>7.09828029530941E-3</v>
      </c>
      <c r="S6" s="300">
        <v>3.5951170000000001E-3</v>
      </c>
      <c r="T6" s="300">
        <v>4.3529270000000004E-3</v>
      </c>
      <c r="U6" s="300">
        <v>3.2768630000000001E-3</v>
      </c>
      <c r="V6" s="300">
        <v>2.79317664387906E-3</v>
      </c>
      <c r="W6" s="300">
        <v>3.5210010000000002E-3</v>
      </c>
      <c r="X6" s="300">
        <v>6.8920880000000002E-3</v>
      </c>
      <c r="Y6" s="300">
        <v>5.3917469999999997E-3</v>
      </c>
      <c r="Z6" s="300">
        <v>2.88622370627777E-3</v>
      </c>
      <c r="AA6" s="301">
        <v>6.4789660000000001E-3</v>
      </c>
      <c r="AB6" s="301">
        <v>4.8625143000000003E-2</v>
      </c>
      <c r="AC6" s="302">
        <v>1.5754919999999999E-2</v>
      </c>
      <c r="AD6" s="302">
        <v>7.7958339999999997E-3</v>
      </c>
      <c r="AE6" s="302">
        <v>2.8077096999999999E-2</v>
      </c>
      <c r="AF6" s="303">
        <v>6.44635E-3</v>
      </c>
      <c r="AG6" s="303">
        <v>2.2246215E-2</v>
      </c>
      <c r="AH6" s="303">
        <v>5.5237419999999999E-3</v>
      </c>
      <c r="AI6" s="304">
        <v>4.4201700000000002E-3</v>
      </c>
      <c r="AJ6" s="304">
        <v>4.7688576825694797E-3</v>
      </c>
      <c r="AK6" s="304">
        <v>1.1200916E-2</v>
      </c>
      <c r="AL6" s="304">
        <v>5.8414080000000002E-3</v>
      </c>
      <c r="AM6" s="304">
        <v>5.1739799999999997E-4</v>
      </c>
      <c r="AN6" s="304">
        <v>1.4136365999999999E-2</v>
      </c>
      <c r="AO6" s="304">
        <v>6.3240851974525301E-3</v>
      </c>
      <c r="AP6" s="304">
        <v>6.9240009999999999E-3</v>
      </c>
      <c r="AQ6" s="304">
        <v>1.9655599999999999E-3</v>
      </c>
      <c r="AR6" s="304">
        <v>2.6100729E-2</v>
      </c>
      <c r="AS6" s="304">
        <v>3.63619922818129E-3</v>
      </c>
      <c r="AT6" s="304">
        <v>1.3401458999999999E-2</v>
      </c>
      <c r="AU6" s="304">
        <v>1.7501374299817101E-3</v>
      </c>
    </row>
    <row r="7" spans="1:47">
      <c r="A7" s="14" t="str">
        <f>Power!A7</f>
        <v>batik</v>
      </c>
      <c r="B7" s="14" t="str">
        <f>Power!B7</f>
        <v>JN</v>
      </c>
      <c r="C7" s="297">
        <v>4.2895420000000004E-3</v>
      </c>
      <c r="D7" s="297">
        <v>3.6937649999999999E-3</v>
      </c>
      <c r="E7" s="298">
        <v>6.5078599999999999E-4</v>
      </c>
      <c r="F7" s="299">
        <v>1.3633589E-2</v>
      </c>
      <c r="G7" s="300">
        <v>5.5389314000000002E-2</v>
      </c>
      <c r="H7" s="300">
        <v>3.1678474386655497E-2</v>
      </c>
      <c r="I7" s="300">
        <v>2.3634564E-2</v>
      </c>
      <c r="J7" s="300">
        <v>6.7364319999999997E-3</v>
      </c>
      <c r="K7" s="300">
        <v>3.0166003E-2</v>
      </c>
      <c r="L7" s="300">
        <v>2.2138494698859E-2</v>
      </c>
      <c r="M7" s="300">
        <v>0.24583289799999999</v>
      </c>
      <c r="N7" s="300">
        <v>2.3196488459043599E-2</v>
      </c>
      <c r="O7" s="300">
        <v>4.7745861000000001E-2</v>
      </c>
      <c r="P7" s="300">
        <v>5.697705E-3</v>
      </c>
      <c r="Q7" s="300">
        <v>5.9795409999999997E-3</v>
      </c>
      <c r="R7" s="300">
        <v>2.0761301189241601E-2</v>
      </c>
      <c r="S7" s="300">
        <v>6.912105E-3</v>
      </c>
      <c r="T7" s="300">
        <v>1.219513E-2</v>
      </c>
      <c r="U7" s="300">
        <v>1.165354E-3</v>
      </c>
      <c r="V7" s="300">
        <v>4.2523716007318397E-3</v>
      </c>
      <c r="W7" s="300">
        <v>4.0871140000000002E-3</v>
      </c>
      <c r="X7" s="300">
        <v>1.5077859999999999E-3</v>
      </c>
      <c r="Y7" s="300">
        <v>1.6034000000000001E-3</v>
      </c>
      <c r="Z7" s="300">
        <v>3.5517215563073E-3</v>
      </c>
      <c r="AA7" s="301">
        <v>7.4703879999999997E-3</v>
      </c>
      <c r="AB7" s="301">
        <v>5.3299310000000003E-2</v>
      </c>
      <c r="AC7" s="302">
        <v>6.7200369999999999E-3</v>
      </c>
      <c r="AD7" s="302">
        <v>1.583648E-3</v>
      </c>
      <c r="AE7" s="302">
        <v>2.0971472000000001E-2</v>
      </c>
      <c r="AF7" s="303">
        <v>7.2605919999999997E-3</v>
      </c>
      <c r="AG7" s="303">
        <v>2.0219054E-2</v>
      </c>
      <c r="AH7" s="303">
        <v>1.5947929999999999E-3</v>
      </c>
      <c r="AI7" s="304">
        <v>5.1845620000000002E-3</v>
      </c>
      <c r="AJ7" s="304">
        <v>8.0218448825537698E-3</v>
      </c>
      <c r="AK7" s="304">
        <v>2.6275259999999998E-3</v>
      </c>
      <c r="AL7" s="304">
        <v>5.2043E-4</v>
      </c>
      <c r="AM7" s="304">
        <v>3.548084E-3</v>
      </c>
      <c r="AN7" s="304">
        <v>3.0540630000000001E-3</v>
      </c>
      <c r="AO7" s="304">
        <v>1.19054686990278E-2</v>
      </c>
      <c r="AP7" s="304">
        <v>6.5981500000000001E-4</v>
      </c>
      <c r="AQ7" s="304">
        <v>3.9039499999999998E-4</v>
      </c>
      <c r="AR7" s="304">
        <v>1.6288220999999999E-2</v>
      </c>
      <c r="AS7" s="304">
        <v>3.5432650605552399E-3</v>
      </c>
      <c r="AT7" s="304">
        <v>1.6766216E-2</v>
      </c>
      <c r="AU7" s="304">
        <v>2.2368311481074498E-3</v>
      </c>
    </row>
    <row r="8" spans="1:47">
      <c r="A8" s="14" t="str">
        <f>Power!A8</f>
        <v>eclipse</v>
      </c>
      <c r="B8" s="14" t="str">
        <f>Power!B8</f>
        <v>JS</v>
      </c>
      <c r="C8" s="297">
        <v>1.0894432000000001E-2</v>
      </c>
      <c r="D8" s="297">
        <v>1.650547E-3</v>
      </c>
      <c r="E8" s="298">
        <v>1.1737539999999999E-3</v>
      </c>
      <c r="F8" s="299">
        <v>3.5010829999999999E-3</v>
      </c>
      <c r="G8" s="300">
        <v>2.1984329E-2</v>
      </c>
      <c r="H8" s="300">
        <v>1.9336385853137399E-2</v>
      </c>
      <c r="I8" s="300">
        <v>4.4282099999999998E-2</v>
      </c>
      <c r="J8" s="300">
        <v>1.0590515999999999E-2</v>
      </c>
      <c r="K8" s="300">
        <v>5.6602850000000003E-2</v>
      </c>
      <c r="L8" s="300">
        <v>4.11015936544432E-2</v>
      </c>
      <c r="M8" s="300">
        <v>6.933163E-3</v>
      </c>
      <c r="N8" s="300">
        <v>2.0575965574090999E-2</v>
      </c>
      <c r="O8" s="300">
        <v>4.2806930999999999E-2</v>
      </c>
      <c r="P8" s="300">
        <v>3.3407630000000001E-3</v>
      </c>
      <c r="Q8" s="300">
        <v>1.7018090000000001E-3</v>
      </c>
      <c r="R8" s="300">
        <v>4.8431192139842601E-2</v>
      </c>
      <c r="S8" s="300">
        <v>1.6745913000000001E-2</v>
      </c>
      <c r="T8" s="300">
        <v>2.5012210000000001E-3</v>
      </c>
      <c r="U8" s="300">
        <v>1.4061299999999999E-4</v>
      </c>
      <c r="V8" s="300">
        <v>3.2679603213970398E-2</v>
      </c>
      <c r="W8" s="300">
        <v>1.934315E-3</v>
      </c>
      <c r="X8" s="300">
        <v>6.5247600000000003E-4</v>
      </c>
      <c r="Y8" s="300">
        <v>1.12616E-3</v>
      </c>
      <c r="Z8" s="300">
        <v>1.26649504063621E-2</v>
      </c>
      <c r="AA8" s="301">
        <v>8.2362159999999993E-3</v>
      </c>
      <c r="AB8" s="301">
        <v>5.3130450000000003E-2</v>
      </c>
      <c r="AC8" s="302">
        <v>3.4733199999999998E-3</v>
      </c>
      <c r="AD8" s="302">
        <v>5.0382079999999997E-3</v>
      </c>
      <c r="AE8" s="302">
        <v>2.3684923E-2</v>
      </c>
      <c r="AF8" s="303">
        <v>2.225023E-3</v>
      </c>
      <c r="AG8" s="303">
        <v>2.0911200000000001E-2</v>
      </c>
      <c r="AH8" s="303">
        <v>1.4740350000000001E-3</v>
      </c>
      <c r="AI8" s="304">
        <v>5.2842109999999996E-3</v>
      </c>
      <c r="AJ8" s="304">
        <v>2.46744048090464E-2</v>
      </c>
      <c r="AK8" s="304">
        <v>4.4994750000000002E-3</v>
      </c>
      <c r="AL8" s="304">
        <v>2.1650039999999999E-3</v>
      </c>
      <c r="AM8" s="304">
        <v>2.691677E-3</v>
      </c>
      <c r="AN8" s="304">
        <v>2.2821769999999998E-3</v>
      </c>
      <c r="AO8" s="304">
        <v>4.0732450779746597E-2</v>
      </c>
      <c r="AP8" s="304">
        <v>7.5399799999999997E-4</v>
      </c>
      <c r="AQ8" s="304">
        <v>1.406165E-3</v>
      </c>
      <c r="AR8" s="304">
        <v>1.6077985999999999E-2</v>
      </c>
      <c r="AS8" s="304">
        <v>3.7076404373455198E-2</v>
      </c>
      <c r="AT8" s="304">
        <v>6.1505500000000003E-3</v>
      </c>
      <c r="AU8" s="304">
        <v>7.3115353611898099E-3</v>
      </c>
    </row>
    <row r="9" spans="1:47">
      <c r="A9" s="14" t="str">
        <f>Power!A9</f>
        <v>h2</v>
      </c>
      <c r="B9" s="14" t="str">
        <f>Power!B9</f>
        <v>JN</v>
      </c>
      <c r="C9" s="297">
        <v>9.0822000000000003E-3</v>
      </c>
      <c r="D9" s="297">
        <v>6.3411500000000003E-3</v>
      </c>
      <c r="E9" s="298">
        <v>2.2545989999999999E-3</v>
      </c>
      <c r="F9" s="299">
        <v>6.3699459999999996E-3</v>
      </c>
      <c r="G9" s="300">
        <v>4.6984531000000003E-2</v>
      </c>
      <c r="H9" s="300">
        <v>1.33334634664689E-2</v>
      </c>
      <c r="I9" s="300">
        <v>0.100281101</v>
      </c>
      <c r="J9" s="300">
        <v>1.1357845E-2</v>
      </c>
      <c r="K9" s="300">
        <v>2.6973759E-2</v>
      </c>
      <c r="L9" s="300">
        <v>1.4957124626613401E-2</v>
      </c>
      <c r="M9" s="300">
        <v>1.1596064E-2</v>
      </c>
      <c r="N9" s="300">
        <v>1.7226269861954399E-2</v>
      </c>
      <c r="O9" s="300">
        <v>0.114464701</v>
      </c>
      <c r="P9" s="300">
        <v>2.2640976E-2</v>
      </c>
      <c r="Q9" s="300">
        <v>6.787927E-3</v>
      </c>
      <c r="R9" s="300">
        <v>1.4347496873956899E-2</v>
      </c>
      <c r="S9" s="300">
        <v>1.6365178000000001E-2</v>
      </c>
      <c r="T9" s="300">
        <v>1.0575925E-2</v>
      </c>
      <c r="U9" s="300">
        <v>8.1282100000000003E-4</v>
      </c>
      <c r="V9" s="300">
        <v>1.2312002407114799E-2</v>
      </c>
      <c r="W9" s="300">
        <v>2.7212680000000002E-3</v>
      </c>
      <c r="X9" s="300">
        <v>1.572845E-3</v>
      </c>
      <c r="Y9" s="300">
        <v>9.4437299999999998E-4</v>
      </c>
      <c r="Z9" s="300">
        <v>3.9844733203929896E-3</v>
      </c>
      <c r="AA9" s="301">
        <v>4.7896329999999997E-3</v>
      </c>
      <c r="AB9" s="301">
        <v>6.2735123000000004E-2</v>
      </c>
      <c r="AC9" s="302">
        <v>1.3227029999999999E-3</v>
      </c>
      <c r="AD9" s="302">
        <v>6.7373010000000002E-3</v>
      </c>
      <c r="AE9" s="302">
        <v>2.4371284E-2</v>
      </c>
      <c r="AF9" s="303">
        <v>1.6469760000000001E-3</v>
      </c>
      <c r="AG9" s="303">
        <v>2.0112068E-2</v>
      </c>
      <c r="AH9" s="303">
        <v>5.6091839999999997E-3</v>
      </c>
      <c r="AI9" s="304">
        <v>6.4227800000000003E-3</v>
      </c>
      <c r="AJ9" s="304">
        <v>1.05802748431307E-2</v>
      </c>
      <c r="AK9" s="304">
        <v>3.9153670000000003E-3</v>
      </c>
      <c r="AL9" s="304">
        <v>2.9506749999999998E-3</v>
      </c>
      <c r="AM9" s="304">
        <v>1.90664E-3</v>
      </c>
      <c r="AN9" s="304">
        <v>3.5623040000000001E-3</v>
      </c>
      <c r="AO9" s="304">
        <v>8.4758561584991603E-3</v>
      </c>
      <c r="AP9" s="304">
        <v>6.1565199999999995E-4</v>
      </c>
      <c r="AQ9" s="304">
        <v>9.01076E-4</v>
      </c>
      <c r="AR9" s="304">
        <v>2.6762238000000001E-2</v>
      </c>
      <c r="AS9" s="304">
        <v>9.8504736516165509E-3</v>
      </c>
      <c r="AT9" s="304">
        <v>3.8888310000000001E-3</v>
      </c>
      <c r="AU9" s="304">
        <v>2.2608130715361398E-3</v>
      </c>
    </row>
    <row r="10" spans="1:47">
      <c r="A10" s="14" t="str">
        <f>Power!A10</f>
        <v>jython</v>
      </c>
      <c r="B10" s="14" t="str">
        <f>Power!B10</f>
        <v>JN</v>
      </c>
      <c r="C10" s="297">
        <v>1.3856090000000001E-3</v>
      </c>
      <c r="D10" s="297">
        <v>1.5114340000000001E-3</v>
      </c>
      <c r="E10" s="298">
        <v>1.824142E-3</v>
      </c>
      <c r="F10" s="299">
        <v>7.6751880000000003E-3</v>
      </c>
      <c r="G10" s="300">
        <v>9.6327449999999998E-3</v>
      </c>
      <c r="H10" s="300">
        <v>2.89526907086557E-2</v>
      </c>
      <c r="I10" s="300">
        <v>1.3112298E-2</v>
      </c>
      <c r="J10" s="300">
        <v>2.2330396999999998E-2</v>
      </c>
      <c r="K10" s="300">
        <v>3.3075215999999998E-2</v>
      </c>
      <c r="L10" s="300">
        <v>2.03437241628029E-2</v>
      </c>
      <c r="M10" s="300">
        <v>5.5082183E-2</v>
      </c>
      <c r="N10" s="300">
        <v>1.44482947081772E-2</v>
      </c>
      <c r="O10" s="300">
        <v>4.1461534000000001E-2</v>
      </c>
      <c r="P10" s="300">
        <v>6.4635650000000001E-3</v>
      </c>
      <c r="Q10" s="300">
        <v>2.0485379999999999E-3</v>
      </c>
      <c r="R10" s="300">
        <v>1.5378101885859001E-2</v>
      </c>
      <c r="S10" s="300">
        <v>1.9374534999999998E-2</v>
      </c>
      <c r="T10" s="300">
        <v>3.620612E-3</v>
      </c>
      <c r="U10" s="300">
        <v>8.5212999999999999E-4</v>
      </c>
      <c r="V10" s="300">
        <v>2.3900421510937501E-3</v>
      </c>
      <c r="W10" s="300">
        <v>9.1325599999999999E-4</v>
      </c>
      <c r="X10" s="300">
        <v>2.1489289999999999E-3</v>
      </c>
      <c r="Y10" s="300">
        <v>2.3685199999999999E-4</v>
      </c>
      <c r="Z10" s="300">
        <v>3.0769917440534502E-3</v>
      </c>
      <c r="AA10" s="301">
        <v>9.5125509999999993E-3</v>
      </c>
      <c r="AB10" s="301">
        <v>4.7791205000000003E-2</v>
      </c>
      <c r="AC10" s="302">
        <v>1.0270325E-2</v>
      </c>
      <c r="AD10" s="302">
        <v>2.1174879999999998E-3</v>
      </c>
      <c r="AE10" s="302">
        <v>2.5667193000000001E-2</v>
      </c>
      <c r="AF10" s="303">
        <v>3.1990650000000001E-3</v>
      </c>
      <c r="AG10" s="303">
        <v>1.6166819999999998E-2</v>
      </c>
      <c r="AH10" s="303">
        <v>4.6305019999999999E-3</v>
      </c>
      <c r="AI10" s="304">
        <v>3.7801319999999998E-3</v>
      </c>
      <c r="AJ10" s="304">
        <v>7.5475415487395101E-3</v>
      </c>
      <c r="AK10" s="304">
        <v>1.629227E-3</v>
      </c>
      <c r="AL10" s="304">
        <v>2.8233749999999999E-3</v>
      </c>
      <c r="AM10" s="304">
        <v>2.6824840000000002E-3</v>
      </c>
      <c r="AN10" s="304">
        <v>2.005321E-3</v>
      </c>
      <c r="AO10" s="304">
        <v>2.05833070122587E-2</v>
      </c>
      <c r="AP10" s="304">
        <v>9.8423400000000006E-4</v>
      </c>
      <c r="AQ10" s="304">
        <v>2.0404599999999999E-4</v>
      </c>
      <c r="AR10" s="304">
        <v>1.7539590000000001E-2</v>
      </c>
      <c r="AS10" s="304">
        <v>3.5893659372529E-3</v>
      </c>
      <c r="AT10" s="304">
        <v>1.1545380000000001E-3</v>
      </c>
      <c r="AU10" s="304">
        <v>2.5092174528090201E-3</v>
      </c>
    </row>
    <row r="11" spans="1:47">
      <c r="A11" s="14" t="str">
        <f>Power!A11</f>
        <v>lusearch</v>
      </c>
      <c r="B11" s="14" t="str">
        <f>Power!B11</f>
        <v>JS</v>
      </c>
      <c r="C11" s="297">
        <v>4.3743510000000003E-3</v>
      </c>
      <c r="D11" s="297">
        <v>1.547175E-3</v>
      </c>
      <c r="E11" s="298">
        <v>3.0187980000000001E-3</v>
      </c>
      <c r="F11" s="299">
        <v>1.7688285000000002E-2</v>
      </c>
      <c r="G11" s="300">
        <v>9.8802036999999995E-2</v>
      </c>
      <c r="H11" s="300">
        <v>1.8031541198954101E-2</v>
      </c>
      <c r="I11" s="300">
        <v>4.3720087999999997E-2</v>
      </c>
      <c r="J11" s="300">
        <v>3.5717732000000002E-2</v>
      </c>
      <c r="K11" s="300">
        <v>0.102727426</v>
      </c>
      <c r="L11" s="300">
        <v>3.68152596075801E-2</v>
      </c>
      <c r="M11" s="300">
        <v>0.37882444399999998</v>
      </c>
      <c r="N11" s="300">
        <v>8.9828442405506803E-3</v>
      </c>
      <c r="O11" s="300">
        <v>5.8471900000000004E-3</v>
      </c>
      <c r="P11" s="300">
        <v>9.4094959999999998E-3</v>
      </c>
      <c r="Q11" s="300">
        <v>6.8746800000000002E-3</v>
      </c>
      <c r="R11" s="300">
        <v>2.06623439765342E-2</v>
      </c>
      <c r="S11" s="300">
        <v>2.8399522E-2</v>
      </c>
      <c r="T11" s="300">
        <v>7.8323590000000005E-3</v>
      </c>
      <c r="U11" s="300">
        <v>3.4161090000000001E-3</v>
      </c>
      <c r="V11" s="300">
        <v>4.3514802830137101E-3</v>
      </c>
      <c r="W11" s="300">
        <v>1.078908E-3</v>
      </c>
      <c r="X11" s="300">
        <v>2.372131E-3</v>
      </c>
      <c r="Y11" s="300">
        <v>1.865202E-3</v>
      </c>
      <c r="Z11" s="300">
        <v>3.00976626803641E-3</v>
      </c>
      <c r="AA11" s="301">
        <v>8.0056869999999992E-3</v>
      </c>
      <c r="AB11" s="301">
        <v>4.9747918000000002E-2</v>
      </c>
      <c r="AC11" s="302">
        <v>1.7317026999999999E-2</v>
      </c>
      <c r="AD11" s="302">
        <v>3.5636014000000001E-2</v>
      </c>
      <c r="AE11" s="302">
        <v>2.6288530000000001E-2</v>
      </c>
      <c r="AF11" s="303">
        <v>1.9742029999999999E-3</v>
      </c>
      <c r="AG11" s="303">
        <v>1.7073128999999999E-2</v>
      </c>
      <c r="AH11" s="303">
        <v>2.823164E-3</v>
      </c>
      <c r="AI11" s="304">
        <v>4.1357800000000004E-3</v>
      </c>
      <c r="AJ11" s="304">
        <v>1.01394596505747E-2</v>
      </c>
      <c r="AK11" s="304">
        <v>2.3582E-3</v>
      </c>
      <c r="AL11" s="304">
        <v>4.5396789999999996E-3</v>
      </c>
      <c r="AM11" s="304">
        <v>2.9513579999999998E-3</v>
      </c>
      <c r="AN11" s="304">
        <v>4.2559240000000003E-3</v>
      </c>
      <c r="AO11" s="304">
        <v>1.9665642325063001E-2</v>
      </c>
      <c r="AP11" s="304">
        <v>2.8041989999999998E-3</v>
      </c>
      <c r="AQ11" s="304">
        <v>4.7886100000000002E-4</v>
      </c>
      <c r="AR11" s="304">
        <v>1.4861800999999999E-2</v>
      </c>
      <c r="AS11" s="304">
        <v>3.6914627817855902E-3</v>
      </c>
      <c r="AT11" s="304">
        <v>1.255263E-3</v>
      </c>
      <c r="AU11" s="304">
        <v>2.2531121587047501E-3</v>
      </c>
    </row>
    <row r="12" spans="1:47">
      <c r="A12" s="14" t="str">
        <f>Power!A12</f>
        <v>pmd</v>
      </c>
      <c r="B12" s="14" t="str">
        <f>Power!B12</f>
        <v>JN</v>
      </c>
      <c r="C12" s="297">
        <v>3.2261659999999999E-3</v>
      </c>
      <c r="D12" s="297">
        <v>6.7092200000000001E-4</v>
      </c>
      <c r="E12" s="298">
        <v>1.8420520000000001E-3</v>
      </c>
      <c r="F12" s="299">
        <v>2.2153185999999998E-2</v>
      </c>
      <c r="G12" s="300">
        <v>6.5084103000000004E-2</v>
      </c>
      <c r="H12" s="300">
        <v>1.9318627393115101E-2</v>
      </c>
      <c r="I12" s="300">
        <v>2.6329274999999999E-2</v>
      </c>
      <c r="J12" s="300">
        <v>1.2036574E-2</v>
      </c>
      <c r="K12" s="300">
        <v>7.3564242000000002E-2</v>
      </c>
      <c r="L12" s="300">
        <v>3.1842875413987497E-2</v>
      </c>
      <c r="M12" s="300">
        <v>2.1388954000000002E-2</v>
      </c>
      <c r="N12" s="300">
        <v>1.7916374365729099E-2</v>
      </c>
      <c r="O12" s="300">
        <v>0.103588947</v>
      </c>
      <c r="P12" s="300">
        <v>2.0823985E-2</v>
      </c>
      <c r="Q12" s="300">
        <v>6.4889489999999999E-3</v>
      </c>
      <c r="R12" s="300">
        <v>1.54823924908567E-2</v>
      </c>
      <c r="S12" s="300">
        <v>4.2394279999999999E-3</v>
      </c>
      <c r="T12" s="300">
        <v>2.2125370000000001E-3</v>
      </c>
      <c r="U12" s="300">
        <v>8.6984900000000001E-4</v>
      </c>
      <c r="V12" s="300">
        <v>3.22411080036125E-3</v>
      </c>
      <c r="W12" s="300">
        <v>1.243461E-3</v>
      </c>
      <c r="X12" s="300">
        <v>2.6026040000000001E-3</v>
      </c>
      <c r="Y12" s="300">
        <v>1.520249E-3</v>
      </c>
      <c r="Z12" s="300">
        <v>2.9448248411023102E-3</v>
      </c>
      <c r="AA12" s="301">
        <v>7.7888769999999996E-3</v>
      </c>
      <c r="AB12" s="301">
        <v>4.5980177999999997E-2</v>
      </c>
      <c r="AC12" s="302">
        <v>2.3647794999999999E-2</v>
      </c>
      <c r="AD12" s="302">
        <v>1.459945E-3</v>
      </c>
      <c r="AE12" s="302">
        <v>2.6482150999999999E-2</v>
      </c>
      <c r="AF12" s="303">
        <v>1.6831229999999999E-3</v>
      </c>
      <c r="AG12" s="303">
        <v>2.0201628999999999E-2</v>
      </c>
      <c r="AH12" s="303">
        <v>3.4525509999999999E-3</v>
      </c>
      <c r="AI12" s="304">
        <v>4.3944379999999996E-3</v>
      </c>
      <c r="AJ12" s="304">
        <v>2.49828082697265E-2</v>
      </c>
      <c r="AK12" s="304">
        <v>1.0920579999999999E-3</v>
      </c>
      <c r="AL12" s="304">
        <v>2.730555E-3</v>
      </c>
      <c r="AM12" s="304">
        <v>2.8706259999999998E-3</v>
      </c>
      <c r="AN12" s="304">
        <v>1.2630079999999999E-3</v>
      </c>
      <c r="AO12" s="304">
        <v>7.1429098979543899E-3</v>
      </c>
      <c r="AP12" s="304">
        <v>6.5939700000000004E-4</v>
      </c>
      <c r="AQ12" s="304">
        <v>1.41385E-4</v>
      </c>
      <c r="AR12" s="304">
        <v>1.4211135E-2</v>
      </c>
      <c r="AS12" s="304">
        <v>2.2356799271460799E-3</v>
      </c>
      <c r="AT12" s="304">
        <v>1.315798E-3</v>
      </c>
      <c r="AU12" s="304">
        <v>2.2018481042183299E-3</v>
      </c>
    </row>
    <row r="13" spans="1:47">
      <c r="A13" s="14" t="str">
        <f>Power!A13</f>
        <v>sunflow</v>
      </c>
      <c r="B13" s="14" t="str">
        <f>Power!B13</f>
        <v>JS</v>
      </c>
      <c r="C13" s="297">
        <v>9.3326160000000002E-3</v>
      </c>
      <c r="D13" s="297">
        <v>1.8739570000000001E-3</v>
      </c>
      <c r="E13" s="298">
        <v>3.4980689999999999E-3</v>
      </c>
      <c r="F13" s="299">
        <v>4.7764239999999996E-3</v>
      </c>
      <c r="G13" s="300">
        <v>3.1074998E-2</v>
      </c>
      <c r="H13" s="300">
        <v>1.15353915530182E-2</v>
      </c>
      <c r="I13" s="300">
        <v>8.8474390000000003E-3</v>
      </c>
      <c r="J13" s="300">
        <v>4.0604617000000003E-2</v>
      </c>
      <c r="K13" s="300">
        <v>2.3543053000000001E-2</v>
      </c>
      <c r="L13" s="300">
        <v>1.7803561279183901E-2</v>
      </c>
      <c r="M13" s="300">
        <v>3.9392480000000002E-3</v>
      </c>
      <c r="N13" s="300">
        <v>6.0198942548228803E-3</v>
      </c>
      <c r="O13" s="300">
        <v>9.3806499000000002E-2</v>
      </c>
      <c r="P13" s="300">
        <v>1.8738120000000001E-3</v>
      </c>
      <c r="Q13" s="300">
        <v>1.1969877E-2</v>
      </c>
      <c r="R13" s="300">
        <v>7.0663184237744403E-3</v>
      </c>
      <c r="S13" s="300">
        <v>1.4162611E-2</v>
      </c>
      <c r="T13" s="300">
        <v>1.8968692999999998E-2</v>
      </c>
      <c r="U13" s="300">
        <v>2.325597E-3</v>
      </c>
      <c r="V13" s="300">
        <v>2.0760576578006599E-3</v>
      </c>
      <c r="W13" s="300">
        <v>5.8356720000000001E-3</v>
      </c>
      <c r="X13" s="300">
        <v>4.0051549999999998E-3</v>
      </c>
      <c r="Y13" s="300">
        <v>4.49491E-4</v>
      </c>
      <c r="Z13" s="300">
        <v>1.7344165237152299E-3</v>
      </c>
      <c r="AA13" s="301">
        <v>9.3760609999999998E-3</v>
      </c>
      <c r="AB13" s="301">
        <v>5.1110930999999998E-2</v>
      </c>
      <c r="AC13" s="302">
        <v>1.290495E-3</v>
      </c>
      <c r="AD13" s="302">
        <v>1.878233E-3</v>
      </c>
      <c r="AE13" s="302">
        <v>2.8192802999999999E-2</v>
      </c>
      <c r="AF13" s="303">
        <v>1.927348E-3</v>
      </c>
      <c r="AG13" s="303">
        <v>1.9787896999999999E-2</v>
      </c>
      <c r="AH13" s="303">
        <v>9.8134829999999996E-3</v>
      </c>
      <c r="AI13" s="304">
        <v>4.9850420000000003E-3</v>
      </c>
      <c r="AJ13" s="304">
        <v>4.0737167619637896E-3</v>
      </c>
      <c r="AK13" s="304">
        <v>1.660368E-3</v>
      </c>
      <c r="AL13" s="304">
        <v>6.2414700000000003E-4</v>
      </c>
      <c r="AM13" s="304">
        <v>3.9405320000000001E-3</v>
      </c>
      <c r="AN13" s="304">
        <v>4.1717769999999998E-3</v>
      </c>
      <c r="AO13" s="304">
        <v>4.3419733580376202E-3</v>
      </c>
      <c r="AP13" s="304">
        <v>2.2579319999999998E-3</v>
      </c>
      <c r="AQ13" s="304">
        <v>4.450819E-3</v>
      </c>
      <c r="AR13" s="304">
        <v>1.5063424000000001E-2</v>
      </c>
      <c r="AS13" s="304">
        <v>1.0650714491476001E-3</v>
      </c>
      <c r="AT13" s="304">
        <v>2.774955E-3</v>
      </c>
      <c r="AU13" s="304">
        <v>1.3844084717644001E-3</v>
      </c>
    </row>
    <row r="14" spans="1:47">
      <c r="A14" s="14" t="str">
        <f>Power!A14</f>
        <v>tomcat</v>
      </c>
      <c r="B14" s="14" t="str">
        <f>Power!B14</f>
        <v>JS</v>
      </c>
      <c r="C14" s="297">
        <v>3.3191420000000002E-3</v>
      </c>
      <c r="D14" s="297">
        <v>3.5754229999999999E-3</v>
      </c>
      <c r="E14" s="298">
        <v>1.0994869999999999E-3</v>
      </c>
      <c r="F14" s="299">
        <v>1.523892E-3</v>
      </c>
      <c r="G14" s="300">
        <v>2.1752737000000001E-2</v>
      </c>
      <c r="H14" s="300">
        <v>2.2647294149812001E-2</v>
      </c>
      <c r="I14" s="300">
        <v>1.1614355E-2</v>
      </c>
      <c r="J14" s="300">
        <v>2.9358022000000001E-2</v>
      </c>
      <c r="K14" s="300">
        <v>2.2208518E-2</v>
      </c>
      <c r="L14" s="300">
        <v>1.7483610231285002E-2</v>
      </c>
      <c r="M14" s="300">
        <v>2.8665800000000002E-4</v>
      </c>
      <c r="N14" s="300">
        <v>1.8518860149764602E-2</v>
      </c>
      <c r="O14" s="300">
        <v>7.8135044000000001E-2</v>
      </c>
      <c r="P14" s="300">
        <v>1.4746479E-2</v>
      </c>
      <c r="Q14" s="300">
        <v>4.3827370000000003E-3</v>
      </c>
      <c r="R14" s="300">
        <v>2.6985508533801099E-2</v>
      </c>
      <c r="S14" s="300">
        <v>8.6769340000000007E-3</v>
      </c>
      <c r="T14" s="300">
        <v>2.8439899999999998E-3</v>
      </c>
      <c r="U14" s="300">
        <v>1.615797E-3</v>
      </c>
      <c r="V14" s="300">
        <v>1.71607696161536E-2</v>
      </c>
      <c r="W14" s="300">
        <v>5.6210239999999996E-3</v>
      </c>
      <c r="X14" s="300">
        <v>1.2072560000000001E-3</v>
      </c>
      <c r="Y14" s="300">
        <v>4.0895299999999999E-4</v>
      </c>
      <c r="Z14" s="300">
        <v>1.9511983142583001E-2</v>
      </c>
      <c r="AA14" s="301">
        <v>8.4053730000000007E-3</v>
      </c>
      <c r="AB14" s="301">
        <v>2.9350151000000001E-2</v>
      </c>
      <c r="AC14" s="302">
        <v>1.6693435E-2</v>
      </c>
      <c r="AD14" s="302">
        <v>3.4242090000000001E-3</v>
      </c>
      <c r="AE14" s="302">
        <v>2.7458193999999998E-2</v>
      </c>
      <c r="AF14" s="303">
        <v>8.9998200000000002E-4</v>
      </c>
      <c r="AG14" s="303">
        <v>2.0578615000000001E-2</v>
      </c>
      <c r="AH14" s="303">
        <v>5.039371E-3</v>
      </c>
      <c r="AI14" s="304">
        <v>2.3698629999999998E-3</v>
      </c>
      <c r="AJ14" s="304">
        <v>1.7528998020559499E-2</v>
      </c>
      <c r="AK14" s="304">
        <v>2.928716E-3</v>
      </c>
      <c r="AL14" s="304">
        <v>4.8295899999999998E-4</v>
      </c>
      <c r="AM14" s="304">
        <v>3.253063E-3</v>
      </c>
      <c r="AN14" s="304">
        <v>7.7846199999999995E-4</v>
      </c>
      <c r="AO14" s="304">
        <v>2.0873794893292399E-2</v>
      </c>
      <c r="AP14" s="304">
        <v>2.55715E-4</v>
      </c>
      <c r="AQ14" s="304">
        <v>2.7913339999999999E-3</v>
      </c>
      <c r="AR14" s="304">
        <v>1.6173667999999999E-2</v>
      </c>
      <c r="AS14" s="304">
        <v>1.8816808974845198E-2</v>
      </c>
      <c r="AT14" s="304">
        <v>4.2187600000000001E-4</v>
      </c>
      <c r="AU14" s="304">
        <v>1.6016229290729499E-2</v>
      </c>
    </row>
    <row r="15" spans="1:47">
      <c r="A15" s="14" t="str">
        <f>Power!A15</f>
        <v>tradebeans</v>
      </c>
      <c r="B15" s="14" t="str">
        <f>Power!B15</f>
        <v>JN</v>
      </c>
      <c r="C15" s="297">
        <v>6.8460159999999999E-3</v>
      </c>
      <c r="D15" s="297">
        <v>3.4789399999999998E-3</v>
      </c>
      <c r="E15" s="298">
        <v>1.5831580000000001E-3</v>
      </c>
      <c r="F15" s="299">
        <v>2.1490723E-2</v>
      </c>
      <c r="G15" s="300">
        <v>6.9180171999999998E-2</v>
      </c>
      <c r="H15" s="300">
        <v>1.25181754351248E-2</v>
      </c>
      <c r="I15" s="300">
        <v>2.0986444E-2</v>
      </c>
      <c r="J15" s="300">
        <v>1.3376268E-2</v>
      </c>
      <c r="K15" s="300">
        <v>0.17755580100000001</v>
      </c>
      <c r="L15" s="300">
        <v>1.7434606469576602E-2</v>
      </c>
      <c r="M15" s="300">
        <v>4.5941649999999999E-3</v>
      </c>
      <c r="N15" s="300">
        <v>6.3062467016367996E-3</v>
      </c>
      <c r="O15" s="300">
        <v>0.105764042</v>
      </c>
      <c r="P15" s="300">
        <v>2.4876631E-2</v>
      </c>
      <c r="Q15" s="300">
        <v>3.9907220000000004E-3</v>
      </c>
      <c r="R15" s="300">
        <v>2.0245658536377598E-2</v>
      </c>
      <c r="S15" s="300">
        <v>5.9119849999999998E-3</v>
      </c>
      <c r="T15" s="300">
        <v>1.46065E-3</v>
      </c>
      <c r="U15" s="300">
        <v>8.91463E-4</v>
      </c>
      <c r="V15" s="300">
        <v>2.0147520783928099E-3</v>
      </c>
      <c r="W15" s="300">
        <v>1.3996029999999999E-3</v>
      </c>
      <c r="X15" s="300">
        <v>2.8248499999999998E-3</v>
      </c>
      <c r="Y15" s="300">
        <v>2.8063799999999999E-4</v>
      </c>
      <c r="Z15" s="300">
        <v>2.9372456145999601E-3</v>
      </c>
      <c r="AA15" s="301">
        <v>1.0376343999999999E-2</v>
      </c>
      <c r="AB15" s="301">
        <v>2.6204090000000002E-3</v>
      </c>
      <c r="AC15" s="302">
        <v>8.9409099999999996E-4</v>
      </c>
      <c r="AD15" s="302">
        <v>2.5196609999999999E-3</v>
      </c>
      <c r="AE15" s="302">
        <v>2.4436477000000002E-2</v>
      </c>
      <c r="AF15" s="303">
        <v>8.8975000000000002E-4</v>
      </c>
      <c r="AG15" s="303">
        <v>2.3391773000000001E-2</v>
      </c>
      <c r="AH15" s="303">
        <v>2.5023519999999998E-3</v>
      </c>
      <c r="AI15" s="304">
        <v>8.6162670000000004E-3</v>
      </c>
      <c r="AJ15" s="304">
        <v>6.0423317099138098E-3</v>
      </c>
      <c r="AK15" s="304">
        <v>3.1973199999999998E-4</v>
      </c>
      <c r="AL15" s="304">
        <v>1.406277E-3</v>
      </c>
      <c r="AM15" s="304">
        <v>2.6257530000000002E-3</v>
      </c>
      <c r="AN15" s="304">
        <v>2.0988220000000002E-3</v>
      </c>
      <c r="AO15" s="304">
        <v>1.1902362020768499E-2</v>
      </c>
      <c r="AP15" s="304">
        <v>2.322008E-3</v>
      </c>
      <c r="AQ15" s="304">
        <v>2.7934000000000001E-3</v>
      </c>
      <c r="AR15" s="304">
        <v>1.8220449E-2</v>
      </c>
      <c r="AS15" s="304">
        <v>2.1584200356097199E-3</v>
      </c>
      <c r="AT15" s="304">
        <v>5.1825500000000002E-4</v>
      </c>
      <c r="AU15" s="304">
        <v>1.60431171705404E-3</v>
      </c>
    </row>
    <row r="16" spans="1:47">
      <c r="A16" s="14" t="str">
        <f>Power!A16</f>
        <v>xalan</v>
      </c>
      <c r="B16" s="14" t="str">
        <f>Power!B16</f>
        <v>JS</v>
      </c>
      <c r="C16" s="297">
        <v>1.166966E-3</v>
      </c>
      <c r="D16" s="297">
        <v>8.8617000000000003E-4</v>
      </c>
      <c r="E16" s="298">
        <v>8.3981390000000006E-3</v>
      </c>
      <c r="F16" s="299">
        <v>1.030516E-3</v>
      </c>
      <c r="G16" s="300">
        <v>8.4764301E-2</v>
      </c>
      <c r="H16" s="300">
        <v>1.8956667313179298E-2</v>
      </c>
      <c r="I16" s="300">
        <v>7.8492169000000001E-2</v>
      </c>
      <c r="J16" s="300">
        <v>2.3372500000000001E-2</v>
      </c>
      <c r="K16" s="300">
        <v>0.102423</v>
      </c>
      <c r="L16" s="300">
        <v>2.7335089938539999E-2</v>
      </c>
      <c r="M16" s="300">
        <v>3.8645289999999998E-3</v>
      </c>
      <c r="N16" s="300">
        <v>8.4887944707457696E-3</v>
      </c>
      <c r="O16" s="300">
        <v>8.2941492000000006E-2</v>
      </c>
      <c r="P16" s="300">
        <v>7.0582700000000002E-3</v>
      </c>
      <c r="Q16" s="300">
        <v>1.9739879999999999E-3</v>
      </c>
      <c r="R16" s="300">
        <v>2.4619190877324299E-2</v>
      </c>
      <c r="S16" s="300">
        <v>1.6672414999999999E-2</v>
      </c>
      <c r="T16" s="300">
        <v>1.422963E-3</v>
      </c>
      <c r="U16" s="300">
        <v>1.9815000000000002E-3</v>
      </c>
      <c r="V16" s="300">
        <v>3.5299265367726598E-3</v>
      </c>
      <c r="W16" s="300">
        <v>3.6746420000000001E-3</v>
      </c>
      <c r="X16" s="300">
        <v>3.0289800000000001E-3</v>
      </c>
      <c r="Y16" s="300">
        <v>5.5182099999999997E-4</v>
      </c>
      <c r="Z16" s="300">
        <v>6.9996748052772199E-3</v>
      </c>
      <c r="AA16" s="301">
        <v>8.3631190000000005E-3</v>
      </c>
      <c r="AB16" s="301">
        <v>1.7368290000000001E-3</v>
      </c>
      <c r="AC16" s="302">
        <v>2.2178390000000001E-3</v>
      </c>
      <c r="AD16" s="302">
        <v>1.0055560999999999E-2</v>
      </c>
      <c r="AE16" s="302">
        <v>2.755848E-2</v>
      </c>
      <c r="AF16" s="303">
        <v>1.525661E-3</v>
      </c>
      <c r="AG16" s="303">
        <v>1.9120587000000001E-2</v>
      </c>
      <c r="AH16" s="303">
        <v>3.6798600000000001E-3</v>
      </c>
      <c r="AI16" s="304">
        <v>4.7479840000000002E-3</v>
      </c>
      <c r="AJ16" s="304">
        <v>9.5403359901237508E-3</v>
      </c>
      <c r="AK16" s="304">
        <v>1.890409E-3</v>
      </c>
      <c r="AL16" s="304">
        <v>1.392232E-3</v>
      </c>
      <c r="AM16" s="304">
        <v>3.4965650000000001E-3</v>
      </c>
      <c r="AN16" s="304">
        <v>3.280645E-3</v>
      </c>
      <c r="AO16" s="304">
        <v>1.60874744074915E-2</v>
      </c>
      <c r="AP16" s="304">
        <v>4.6137000000000001E-4</v>
      </c>
      <c r="AQ16" s="304">
        <v>3.68E-5</v>
      </c>
      <c r="AR16" s="304">
        <v>1.5510645E-2</v>
      </c>
      <c r="AS16" s="304">
        <v>4.6299934465601602E-3</v>
      </c>
      <c r="AT16" s="304">
        <v>2.0508420000000002E-3</v>
      </c>
      <c r="AU16" s="304">
        <v>7.24682442024179E-3</v>
      </c>
    </row>
    <row r="17" spans="1:47">
      <c r="A17" s="14" t="str">
        <f>Power!A17</f>
        <v>pjbb2005</v>
      </c>
      <c r="B17" s="14" t="str">
        <f>Power!B17</f>
        <v>JN</v>
      </c>
      <c r="C17" s="297">
        <v>6.4240952000000004E-2</v>
      </c>
      <c r="D17" s="297">
        <v>1.272479E-3</v>
      </c>
      <c r="E17" s="298">
        <v>6.8770949999999997E-3</v>
      </c>
      <c r="F17" s="299">
        <v>1.3526916E-2</v>
      </c>
      <c r="G17" s="300">
        <v>4.9018305999999998E-2</v>
      </c>
      <c r="H17" s="300">
        <v>1.7387135924257099E-2</v>
      </c>
      <c r="I17" s="300">
        <v>1.2769463E-2</v>
      </c>
      <c r="J17" s="300">
        <v>1.2484792999999999E-2</v>
      </c>
      <c r="K17" s="300">
        <v>0.147033093</v>
      </c>
      <c r="L17" s="300">
        <v>1.4954959725846401E-2</v>
      </c>
      <c r="M17" s="300">
        <v>6.7372919999999998E-3</v>
      </c>
      <c r="N17" s="300">
        <v>1.7085884706630701E-2</v>
      </c>
      <c r="O17" s="300">
        <v>9.7522842999999998E-2</v>
      </c>
      <c r="P17" s="300">
        <v>7.6035299999999996E-4</v>
      </c>
      <c r="Q17" s="300">
        <v>9.1591250000000006E-3</v>
      </c>
      <c r="R17" s="300">
        <v>1.23351139615752E-2</v>
      </c>
      <c r="S17" s="300">
        <v>3.7181139999999998E-3</v>
      </c>
      <c r="T17" s="300">
        <v>1.2126647000000001E-2</v>
      </c>
      <c r="U17" s="300">
        <v>9.6336000000000002E-4</v>
      </c>
      <c r="V17" s="300">
        <v>2.5673639238430598E-3</v>
      </c>
      <c r="W17" s="300">
        <v>1.171814E-3</v>
      </c>
      <c r="X17" s="300">
        <v>1.3761330000000001E-3</v>
      </c>
      <c r="Y17" s="300">
        <v>7.04552E-4</v>
      </c>
      <c r="Z17" s="300">
        <v>2.7128591040177599E-3</v>
      </c>
      <c r="AA17" s="301">
        <v>8.4777169999999992E-3</v>
      </c>
      <c r="AB17" s="301">
        <v>2.3790249999999999E-3</v>
      </c>
      <c r="AC17" s="302">
        <v>5.3728780000000002E-3</v>
      </c>
      <c r="AD17" s="302">
        <v>4.1874700000000004E-3</v>
      </c>
      <c r="AE17" s="302">
        <v>6.7876769999999998E-3</v>
      </c>
      <c r="AF17" s="303">
        <v>3.391191E-3</v>
      </c>
      <c r="AG17" s="303">
        <v>1.6769287000000001E-2</v>
      </c>
      <c r="AH17" s="303">
        <v>3.9000939999999998E-3</v>
      </c>
      <c r="AI17" s="304">
        <v>5.4701380000000003E-3</v>
      </c>
      <c r="AJ17" s="304">
        <v>3.67390640353464E-3</v>
      </c>
      <c r="AK17" s="304">
        <v>5.8552860000000003E-3</v>
      </c>
      <c r="AL17" s="304">
        <v>1.2599219999999999E-3</v>
      </c>
      <c r="AM17" s="304">
        <v>4.9274790000000002E-3</v>
      </c>
      <c r="AN17" s="304">
        <v>8.2809370000000004E-3</v>
      </c>
      <c r="AO17" s="304">
        <v>8.3408242845178608E-3</v>
      </c>
      <c r="AP17" s="304">
        <v>1.892506E-3</v>
      </c>
      <c r="AQ17" s="304">
        <v>9.840859999999999E-4</v>
      </c>
      <c r="AR17" s="304">
        <v>2.4413840999999999E-2</v>
      </c>
      <c r="AS17" s="304">
        <v>2.5998683289969399E-3</v>
      </c>
      <c r="AT17" s="304">
        <v>6.7037379999999999E-3</v>
      </c>
      <c r="AU17" s="304">
        <v>2.1273324528076698E-3</v>
      </c>
    </row>
    <row r="18" spans="1:47">
      <c r="A18" s="14" t="str">
        <f>Power!A18</f>
        <v>_227_mtrt</v>
      </c>
      <c r="B18" s="14" t="str">
        <f>Power!B18</f>
        <v>JN</v>
      </c>
      <c r="C18" s="297">
        <v>2.0744123999999999E-2</v>
      </c>
      <c r="D18" s="297">
        <v>2.9851529999999999E-3</v>
      </c>
      <c r="E18" s="298">
        <v>1.8724989999999999E-3</v>
      </c>
      <c r="F18" s="299">
        <v>1.3186913999999999E-2</v>
      </c>
      <c r="G18" s="300">
        <v>3.2190731E-2</v>
      </c>
      <c r="H18" s="300">
        <v>2.3795507485304401E-2</v>
      </c>
      <c r="I18" s="300">
        <v>1.5567861000000001E-2</v>
      </c>
      <c r="J18" s="300">
        <v>1.4338462E-2</v>
      </c>
      <c r="K18" s="300">
        <v>0.12970128</v>
      </c>
      <c r="L18" s="300">
        <v>3.3148880663309503E-2</v>
      </c>
      <c r="M18" s="300">
        <v>1.8986680000000001E-3</v>
      </c>
      <c r="N18" s="300">
        <v>3.1508902435160399E-2</v>
      </c>
      <c r="O18" s="300">
        <v>2.0176833000000002E-2</v>
      </c>
      <c r="P18" s="300">
        <v>1.3820987999999999E-2</v>
      </c>
      <c r="Q18" s="300">
        <v>2.3289280000000001E-3</v>
      </c>
      <c r="R18" s="300">
        <v>4.7592595503759397E-2</v>
      </c>
      <c r="S18" s="300">
        <v>1.024725E-3</v>
      </c>
      <c r="T18" s="300">
        <v>1.5646690000000001E-3</v>
      </c>
      <c r="U18" s="300">
        <v>2.0103730000000002E-3</v>
      </c>
      <c r="V18" s="300">
        <v>1.0027745997573299E-2</v>
      </c>
      <c r="W18" s="300">
        <v>3.6400249999999999E-3</v>
      </c>
      <c r="X18" s="300">
        <v>1.619702E-3</v>
      </c>
      <c r="Y18" s="300">
        <v>1.1665919999999999E-3</v>
      </c>
      <c r="Z18" s="300">
        <v>5.6470120155921299E-3</v>
      </c>
      <c r="AA18" s="301">
        <v>5.7672569999999996E-3</v>
      </c>
      <c r="AB18" s="301">
        <v>6.1672389999999997E-3</v>
      </c>
      <c r="AC18" s="302">
        <v>1.6387529000000001E-2</v>
      </c>
      <c r="AD18" s="302">
        <v>3.8828119999999998E-3</v>
      </c>
      <c r="AE18" s="302">
        <v>1.6879429999999999E-3</v>
      </c>
      <c r="AF18" s="303">
        <v>9.2809000000000001E-4</v>
      </c>
      <c r="AG18" s="303">
        <v>1.4995269E-2</v>
      </c>
      <c r="AH18" s="303">
        <v>2.9632949999999999E-3</v>
      </c>
      <c r="AI18" s="304">
        <v>3.1099669999999999E-3</v>
      </c>
      <c r="AJ18" s="304">
        <v>2.6410013644701101E-2</v>
      </c>
      <c r="AK18" s="304">
        <v>1.429395E-3</v>
      </c>
      <c r="AL18" s="304">
        <v>1.900559E-3</v>
      </c>
      <c r="AM18" s="304">
        <v>2.0526810000000002E-3</v>
      </c>
      <c r="AN18" s="304">
        <v>9.9688399999999996E-4</v>
      </c>
      <c r="AO18" s="304">
        <v>4.5080297205387802E-2</v>
      </c>
      <c r="AP18" s="304">
        <v>8.8599800000000004E-4</v>
      </c>
      <c r="AQ18" s="304">
        <v>8.2789599999999995E-4</v>
      </c>
      <c r="AR18" s="304">
        <v>1.1792403999999999E-2</v>
      </c>
      <c r="AS18" s="304">
        <v>7.7954862008547E-3</v>
      </c>
      <c r="AT18" s="304">
        <v>2.2663900000000001E-3</v>
      </c>
      <c r="AU18" s="304">
        <v>6.95877726636454E-3</v>
      </c>
    </row>
    <row r="19" spans="1:47">
      <c r="A19" s="14" t="str">
        <f>Power!A19</f>
        <v>fop</v>
      </c>
      <c r="B19" s="14" t="str">
        <f>Power!B19</f>
        <v>JN</v>
      </c>
      <c r="C19" s="297">
        <v>4.5657190000000002E-3</v>
      </c>
      <c r="D19" s="297">
        <v>2.70893E-3</v>
      </c>
      <c r="E19" s="298">
        <v>9.4109629999999996E-3</v>
      </c>
      <c r="F19" s="299">
        <v>5.7860059999999998E-3</v>
      </c>
      <c r="G19" s="300">
        <v>8.3321039999999999E-3</v>
      </c>
      <c r="H19" s="300">
        <v>2.4451982522417599E-2</v>
      </c>
      <c r="I19" s="300">
        <v>1.9987545999999998E-2</v>
      </c>
      <c r="J19" s="300">
        <v>2.6323040999999998E-2</v>
      </c>
      <c r="K19" s="300">
        <v>5.0531843999999999E-2</v>
      </c>
      <c r="L19" s="300">
        <v>3.5315662500315398E-2</v>
      </c>
      <c r="M19" s="300">
        <v>7.6426599999999999E-3</v>
      </c>
      <c r="N19" s="300">
        <v>1.6387848648622302E-2</v>
      </c>
      <c r="O19" s="300">
        <v>9.6738563999999999E-2</v>
      </c>
      <c r="P19" s="300">
        <v>1.6477505E-2</v>
      </c>
      <c r="Q19" s="300">
        <v>7.6530110000000004E-3</v>
      </c>
      <c r="R19" s="300">
        <v>3.8054394816822601E-2</v>
      </c>
      <c r="S19" s="300">
        <v>6.4921029999999999E-3</v>
      </c>
      <c r="T19" s="300">
        <v>1.5788079999999999E-3</v>
      </c>
      <c r="U19" s="300">
        <v>8.1938300000000003E-4</v>
      </c>
      <c r="V19" s="300">
        <v>8.4315651573013198E-3</v>
      </c>
      <c r="W19" s="300">
        <v>1.56383E-3</v>
      </c>
      <c r="X19" s="300">
        <v>2.244177E-3</v>
      </c>
      <c r="Y19" s="300">
        <v>6.5495329999999997E-3</v>
      </c>
      <c r="Z19" s="300">
        <v>5.6844228494636996E-3</v>
      </c>
      <c r="AA19" s="301">
        <v>9.8000510000000006E-3</v>
      </c>
      <c r="AB19" s="301">
        <v>9.9099570000000005E-3</v>
      </c>
      <c r="AC19" s="302">
        <v>5.4534479999999996E-3</v>
      </c>
      <c r="AD19" s="302">
        <v>7.6080260000000004E-3</v>
      </c>
      <c r="AE19" s="302">
        <v>1.3387833E-2</v>
      </c>
      <c r="AF19" s="303">
        <v>2.0795779999999999E-3</v>
      </c>
      <c r="AG19" s="303">
        <v>1.5314138E-2</v>
      </c>
      <c r="AH19" s="303">
        <v>3.1119329999999999E-3</v>
      </c>
      <c r="AI19" s="304">
        <v>6.3073799999999996E-3</v>
      </c>
      <c r="AJ19" s="304">
        <v>2.9419107404717901E-2</v>
      </c>
      <c r="AK19" s="304">
        <v>5.5609199999999996E-3</v>
      </c>
      <c r="AL19" s="304">
        <v>4.3252819999999997E-3</v>
      </c>
      <c r="AM19" s="304">
        <v>1.711857E-3</v>
      </c>
      <c r="AN19" s="304">
        <v>4.3693569999999999E-3</v>
      </c>
      <c r="AO19" s="304">
        <v>2.92803058875899E-2</v>
      </c>
      <c r="AP19" s="304">
        <v>2.9376939999999998E-3</v>
      </c>
      <c r="AQ19" s="304">
        <v>5.216633E-3</v>
      </c>
      <c r="AR19" s="304">
        <v>2.1296071999999999E-2</v>
      </c>
      <c r="AS19" s="304">
        <v>7.0257574597945901E-3</v>
      </c>
      <c r="AT19" s="304">
        <v>6.9088830000000002E-3</v>
      </c>
      <c r="AU19" s="304">
        <v>4.6955119012346601E-3</v>
      </c>
    </row>
    <row r="20" spans="1:47">
      <c r="A20" s="14" t="str">
        <f>Power!A20</f>
        <v>luindex</v>
      </c>
      <c r="B20" s="14" t="str">
        <f>Power!B20</f>
        <v>JN</v>
      </c>
      <c r="C20" s="297">
        <v>6.5532150000000003E-3</v>
      </c>
      <c r="D20" s="297">
        <v>1.1209740000000001E-3</v>
      </c>
      <c r="E20" s="298">
        <v>3.6195469999999999E-3</v>
      </c>
      <c r="F20" s="299">
        <v>2.0415089000000001E-2</v>
      </c>
      <c r="G20" s="300">
        <v>2.7442635E-2</v>
      </c>
      <c r="H20" s="300">
        <v>6.0864072589664697E-2</v>
      </c>
      <c r="I20" s="300">
        <v>1.3003582E-2</v>
      </c>
      <c r="J20" s="300">
        <v>1.7512093999999999E-2</v>
      </c>
      <c r="K20" s="300">
        <v>2.3117522000000001E-2</v>
      </c>
      <c r="L20" s="300">
        <v>6.01821425746394E-2</v>
      </c>
      <c r="M20" s="300">
        <v>5.0800710000000002E-3</v>
      </c>
      <c r="N20" s="300">
        <v>1.8074041519288001E-2</v>
      </c>
      <c r="O20" s="300">
        <v>9.8705371E-2</v>
      </c>
      <c r="P20" s="300">
        <v>2.0732066E-2</v>
      </c>
      <c r="Q20" s="300">
        <v>2.6592410000000001E-3</v>
      </c>
      <c r="R20" s="300">
        <v>8.2004176195047296E-2</v>
      </c>
      <c r="S20" s="300">
        <v>7.1008599999999996E-3</v>
      </c>
      <c r="T20" s="300">
        <v>1.5534780000000001E-3</v>
      </c>
      <c r="U20" s="300">
        <v>1.4773799999999999E-3</v>
      </c>
      <c r="V20" s="300">
        <v>2.21478483602594E-2</v>
      </c>
      <c r="W20" s="300">
        <v>7.9123679999999995E-3</v>
      </c>
      <c r="X20" s="300">
        <v>2.7091820000000001E-3</v>
      </c>
      <c r="Y20" s="300">
        <v>7.3326700000000001E-4</v>
      </c>
      <c r="Z20" s="300">
        <v>6.2583418233269697E-3</v>
      </c>
      <c r="AA20" s="301">
        <v>9.6603910000000008E-3</v>
      </c>
      <c r="AB20" s="301">
        <v>8.9870190000000006E-3</v>
      </c>
      <c r="AC20" s="302">
        <v>2.9135889999999998E-3</v>
      </c>
      <c r="AD20" s="302">
        <v>6.1275139999999997E-3</v>
      </c>
      <c r="AE20" s="302">
        <v>2.0084042E-2</v>
      </c>
      <c r="AF20" s="303">
        <v>2.124777E-3</v>
      </c>
      <c r="AG20" s="303">
        <v>1.3743372E-2</v>
      </c>
      <c r="AH20" s="303">
        <v>8.6240999999999998E-4</v>
      </c>
      <c r="AI20" s="304">
        <v>5.5473750000000002E-3</v>
      </c>
      <c r="AJ20" s="304">
        <v>1.4849257782918899E-2</v>
      </c>
      <c r="AK20" s="304">
        <v>1.1519499999999999E-3</v>
      </c>
      <c r="AL20" s="304">
        <v>6.0861400000000005E-4</v>
      </c>
      <c r="AM20" s="304">
        <v>2.9431990000000001E-3</v>
      </c>
      <c r="AN20" s="304">
        <v>1.7033510000000001E-3</v>
      </c>
      <c r="AO20" s="304">
        <v>5.0956145530804103E-2</v>
      </c>
      <c r="AP20" s="304">
        <v>1.404481E-3</v>
      </c>
      <c r="AQ20" s="304">
        <v>1.519489E-3</v>
      </c>
      <c r="AR20" s="304">
        <v>1.5360135E-2</v>
      </c>
      <c r="AS20" s="304">
        <v>1.5077047624771399E-2</v>
      </c>
      <c r="AT20" s="304">
        <v>1.5183970000000001E-3</v>
      </c>
      <c r="AU20" s="304">
        <v>6.2820783875041399E-3</v>
      </c>
    </row>
    <row r="21" spans="1:47">
      <c r="A21" s="14" t="str">
        <f>Power!A21</f>
        <v>antlr</v>
      </c>
      <c r="B21" s="14" t="str">
        <f>Power!B21</f>
        <v>JN</v>
      </c>
      <c r="C21" s="297">
        <v>6.5386050000000003E-3</v>
      </c>
      <c r="D21" s="297">
        <v>2.6419859999999998E-3</v>
      </c>
      <c r="E21" s="298">
        <v>1.4474912E-2</v>
      </c>
      <c r="F21" s="299">
        <v>7.5334299999999998E-3</v>
      </c>
      <c r="G21" s="300">
        <v>1.2584743000000001E-2</v>
      </c>
      <c r="H21" s="300">
        <v>1.88660443891745E-2</v>
      </c>
      <c r="I21" s="300">
        <v>1.4224225E-2</v>
      </c>
      <c r="J21" s="300">
        <v>2.4016725999999999E-2</v>
      </c>
      <c r="K21" s="300">
        <v>5.7839859999999996E-3</v>
      </c>
      <c r="L21" s="300">
        <v>3.04019841276706E-2</v>
      </c>
      <c r="M21" s="300">
        <v>2.634543E-3</v>
      </c>
      <c r="N21" s="300">
        <v>6.3860368880676505E-2</v>
      </c>
      <c r="O21" s="300">
        <v>7.2942799000000003E-2</v>
      </c>
      <c r="P21" s="300">
        <v>2.1154332000000001E-2</v>
      </c>
      <c r="Q21" s="300">
        <v>1.8044529999999999E-3</v>
      </c>
      <c r="R21" s="300">
        <v>5.5437735466812299E-2</v>
      </c>
      <c r="S21" s="300">
        <v>2.4762157E-2</v>
      </c>
      <c r="T21" s="300">
        <v>1.4793250000000001E-3</v>
      </c>
      <c r="U21" s="300">
        <v>1.1993800000000001E-3</v>
      </c>
      <c r="V21" s="300">
        <v>1.19943827310551E-2</v>
      </c>
      <c r="W21" s="300">
        <v>7.9133720000000001E-3</v>
      </c>
      <c r="X21" s="300">
        <v>1.9218810000000001E-3</v>
      </c>
      <c r="Y21" s="300">
        <v>1.5413180000000001E-3</v>
      </c>
      <c r="Z21" s="300">
        <v>5.3446629836499697E-3</v>
      </c>
      <c r="AA21" s="301">
        <v>4.0791789999999996E-3</v>
      </c>
      <c r="AB21" s="301">
        <v>1.0759111E-2</v>
      </c>
      <c r="AC21" s="302">
        <v>3.7992080000000001E-3</v>
      </c>
      <c r="AD21" s="302">
        <v>1.9436709999999999E-3</v>
      </c>
      <c r="AE21" s="302">
        <v>5.6431739999999999E-3</v>
      </c>
      <c r="AF21" s="303">
        <v>1.7176509999999999E-3</v>
      </c>
      <c r="AG21" s="303">
        <v>1.2846135E-2</v>
      </c>
      <c r="AH21" s="303">
        <v>3.7424860000000002E-3</v>
      </c>
      <c r="AI21" s="304">
        <v>3.9826669999999996E-3</v>
      </c>
      <c r="AJ21" s="304">
        <v>4.3058207908744497E-2</v>
      </c>
      <c r="AK21" s="304">
        <v>9.4835799999999995E-4</v>
      </c>
      <c r="AL21" s="304">
        <v>1.765899E-3</v>
      </c>
      <c r="AM21" s="304">
        <v>3.7913230000000001E-3</v>
      </c>
      <c r="AN21" s="304">
        <v>2.7915539999999999E-3</v>
      </c>
      <c r="AO21" s="304">
        <v>3.7840745291266298E-2</v>
      </c>
      <c r="AP21" s="304">
        <v>2.061139E-3</v>
      </c>
      <c r="AQ21" s="304">
        <v>6.8732199999999998E-4</v>
      </c>
      <c r="AR21" s="304">
        <v>1.3706828000000001E-2</v>
      </c>
      <c r="AS21" s="304">
        <v>1.06150593918142E-2</v>
      </c>
      <c r="AT21" s="304">
        <v>1.0854666000000001E-2</v>
      </c>
      <c r="AU21" s="304">
        <v>8.4940162610674594E-3</v>
      </c>
    </row>
    <row r="22" spans="1:47">
      <c r="A22" s="14" t="str">
        <f>Power!A22</f>
        <v>bloat</v>
      </c>
      <c r="B22" s="14" t="str">
        <f>Power!B22</f>
        <v>JN</v>
      </c>
      <c r="C22" s="297">
        <v>1.0556074E-2</v>
      </c>
      <c r="D22" s="297">
        <v>1.5903805999999999E-2</v>
      </c>
      <c r="E22" s="298">
        <v>7.3539700000000005E-4</v>
      </c>
      <c r="F22" s="299">
        <v>2.2060960000000001E-2</v>
      </c>
      <c r="G22" s="300">
        <v>4.0165685999999999E-2</v>
      </c>
      <c r="H22" s="300">
        <v>3.8065860153813198E-2</v>
      </c>
      <c r="I22" s="300">
        <v>8.9959949999999997E-3</v>
      </c>
      <c r="J22" s="300">
        <v>1.4784123999999999E-2</v>
      </c>
      <c r="K22" s="300">
        <v>0.132745213</v>
      </c>
      <c r="L22" s="300">
        <v>2.34030087506494E-2</v>
      </c>
      <c r="M22" s="300">
        <v>1.6411331000000001E-2</v>
      </c>
      <c r="N22" s="300">
        <v>2.4970604171949701E-2</v>
      </c>
      <c r="O22" s="300">
        <v>0.105731191</v>
      </c>
      <c r="P22" s="300">
        <v>2.0970167000000001E-2</v>
      </c>
      <c r="Q22" s="300">
        <v>5.0799440000000003E-3</v>
      </c>
      <c r="R22" s="300">
        <v>1.8412211478893201E-2</v>
      </c>
      <c r="S22" s="300">
        <v>3.4172466999999998E-2</v>
      </c>
      <c r="T22" s="300">
        <v>6.3995409999999999E-3</v>
      </c>
      <c r="U22" s="300">
        <v>5.2614849999999998E-3</v>
      </c>
      <c r="V22" s="300">
        <v>4.7055640014048196E-3</v>
      </c>
      <c r="W22" s="300">
        <v>1.4588366E-2</v>
      </c>
      <c r="X22" s="300">
        <v>3.2783360000000002E-3</v>
      </c>
      <c r="Y22" s="300">
        <v>5.0275700000000005E-4</v>
      </c>
      <c r="Z22" s="300">
        <v>3.8980938549361098E-3</v>
      </c>
      <c r="AA22" s="301">
        <v>6.4957030000000002E-3</v>
      </c>
      <c r="AB22" s="301">
        <v>7.1803420000000001E-3</v>
      </c>
      <c r="AC22" s="302">
        <v>1.7284640000000001E-3</v>
      </c>
      <c r="AD22" s="302">
        <v>2.8637530000000001E-3</v>
      </c>
      <c r="AE22" s="302">
        <v>4.9320370000000002E-3</v>
      </c>
      <c r="AF22" s="303">
        <v>8.7930199999999999E-4</v>
      </c>
      <c r="AG22" s="303">
        <v>1.5479415999999999E-2</v>
      </c>
      <c r="AH22" s="303">
        <v>9.0808590000000002E-3</v>
      </c>
      <c r="AI22" s="304">
        <v>7.301348E-3</v>
      </c>
      <c r="AJ22" s="304">
        <v>8.8888876411202505E-3</v>
      </c>
      <c r="AK22" s="304">
        <v>1.5337300000000001E-3</v>
      </c>
      <c r="AL22" s="304">
        <v>4.3796570000000003E-3</v>
      </c>
      <c r="AM22" s="304">
        <v>1.5707067000000002E-2</v>
      </c>
      <c r="AN22" s="304">
        <v>4.3737170000000001E-3</v>
      </c>
      <c r="AO22" s="304">
        <v>1.3286018643275299E-2</v>
      </c>
      <c r="AP22" s="304">
        <v>4.6324160000000003E-3</v>
      </c>
      <c r="AQ22" s="304">
        <v>1.116906E-3</v>
      </c>
      <c r="AR22" s="304">
        <v>1.5832915999999999E-2</v>
      </c>
      <c r="AS22" s="304">
        <v>4.1346619548643104E-3</v>
      </c>
      <c r="AT22" s="304">
        <v>1.843211E-3</v>
      </c>
      <c r="AU22" s="304">
        <v>3.0129562191974499E-3</v>
      </c>
    </row>
    <row r="23" spans="1:47">
      <c r="A23" s="14" t="str">
        <f>Power!A23</f>
        <v>_201_compress</v>
      </c>
      <c r="B23" s="14" t="str">
        <f>Power!B23</f>
        <v>JN</v>
      </c>
      <c r="C23" s="297">
        <v>7.90784E-4</v>
      </c>
      <c r="D23" s="297">
        <v>8.0212600000000001E-4</v>
      </c>
      <c r="E23" s="298">
        <v>1.3803369999999999E-3</v>
      </c>
      <c r="F23" s="299">
        <v>5.3571199999999999E-3</v>
      </c>
      <c r="G23" s="300">
        <v>7.8329948999999996E-2</v>
      </c>
      <c r="H23" s="300">
        <v>5.0319101376620802E-2</v>
      </c>
      <c r="I23" s="300">
        <v>2.2520353E-2</v>
      </c>
      <c r="J23" s="300">
        <v>1.3549774000000001E-2</v>
      </c>
      <c r="K23" s="300">
        <v>0.130778371</v>
      </c>
      <c r="L23" s="300">
        <v>3.6003178882894199E-2</v>
      </c>
      <c r="M23" s="300">
        <v>8.3617239999999992E-3</v>
      </c>
      <c r="N23" s="300">
        <v>3.3085808114734702E-2</v>
      </c>
      <c r="O23" s="300">
        <v>9.0715810999999993E-2</v>
      </c>
      <c r="P23" s="300">
        <v>1.9482497000000001E-2</v>
      </c>
      <c r="Q23" s="300">
        <v>2.5386720000000001E-3</v>
      </c>
      <c r="R23" s="300">
        <v>1.67201478836837E-2</v>
      </c>
      <c r="S23" s="300">
        <v>2.0091032000000002E-2</v>
      </c>
      <c r="T23" s="300">
        <v>1.248798E-3</v>
      </c>
      <c r="U23" s="300">
        <v>6.4229399999999996E-4</v>
      </c>
      <c r="V23" s="300">
        <v>5.7859884941722497E-3</v>
      </c>
      <c r="W23" s="300">
        <v>7.2417610000000002E-3</v>
      </c>
      <c r="X23" s="300">
        <v>7.5003500000000002E-4</v>
      </c>
      <c r="Y23" s="300">
        <v>1.0803239999999999E-3</v>
      </c>
      <c r="Z23" s="300">
        <v>3.5130268419302601E-3</v>
      </c>
      <c r="AA23" s="301">
        <v>7.9406100000000007E-3</v>
      </c>
      <c r="AB23" s="301">
        <v>7.7987380000000004E-3</v>
      </c>
      <c r="AC23" s="302">
        <v>8.0106999999999997E-4</v>
      </c>
      <c r="AD23" s="302">
        <v>1.788921E-3</v>
      </c>
      <c r="AE23" s="302">
        <v>3.898426E-3</v>
      </c>
      <c r="AF23" s="303">
        <v>1.8307600000000001E-3</v>
      </c>
      <c r="AG23" s="303">
        <v>1.6854866E-2</v>
      </c>
      <c r="AH23" s="303">
        <v>2.8346679999999998E-3</v>
      </c>
      <c r="AI23" s="304">
        <v>6.9715630000000001E-3</v>
      </c>
      <c r="AJ23" s="304">
        <v>4.6016336424582801E-3</v>
      </c>
      <c r="AK23" s="304">
        <v>3.85272E-3</v>
      </c>
      <c r="AL23" s="304">
        <v>9.9083000000000005E-4</v>
      </c>
      <c r="AM23" s="304">
        <v>4.5657340000000001E-3</v>
      </c>
      <c r="AN23" s="304">
        <v>4.8804479999999999E-3</v>
      </c>
      <c r="AO23" s="304">
        <v>2.89678060977889E-3</v>
      </c>
      <c r="AP23" s="304">
        <v>1.5251959999999999E-3</v>
      </c>
      <c r="AQ23" s="304">
        <v>7.0329099999999999E-4</v>
      </c>
      <c r="AR23" s="304">
        <v>1.6507648E-2</v>
      </c>
      <c r="AS23" s="304">
        <v>3.0599223138820901E-3</v>
      </c>
      <c r="AT23" s="304">
        <v>1.0705756E-2</v>
      </c>
      <c r="AU23" s="304">
        <v>2.4293765396514902E-3</v>
      </c>
    </row>
    <row r="24" spans="1:47">
      <c r="A24" s="14" t="str">
        <f>Power!A24</f>
        <v>_202_jess</v>
      </c>
      <c r="B24" s="14" t="str">
        <f>Power!B24</f>
        <v>JN</v>
      </c>
      <c r="C24" s="297">
        <v>5.1228920000000004E-3</v>
      </c>
      <c r="D24" s="297">
        <v>2.4378849999999999E-3</v>
      </c>
      <c r="E24" s="298">
        <v>2.8419869999999998E-3</v>
      </c>
      <c r="F24" s="299">
        <v>2.2598025000000001E-2</v>
      </c>
      <c r="G24" s="300">
        <v>1.1342128999999999E-2</v>
      </c>
      <c r="H24" s="300">
        <v>4.2077939011703397E-2</v>
      </c>
      <c r="I24" s="300">
        <v>1.8094427999999999E-2</v>
      </c>
      <c r="J24" s="300">
        <v>1.8413459E-2</v>
      </c>
      <c r="K24" s="300">
        <v>2.231996E-3</v>
      </c>
      <c r="L24" s="300">
        <v>3.8106835234818497E-2</v>
      </c>
      <c r="M24" s="300">
        <v>3.9990920000000001E-3</v>
      </c>
      <c r="N24" s="300">
        <v>3.2233007876237403E-2</v>
      </c>
      <c r="O24" s="300">
        <v>8.6297108999999997E-2</v>
      </c>
      <c r="P24" s="300">
        <v>1.7703426000000001E-2</v>
      </c>
      <c r="Q24" s="300">
        <v>2.5038539999999998E-3</v>
      </c>
      <c r="R24" s="300">
        <v>3.4928617941270203E-2</v>
      </c>
      <c r="S24" s="300">
        <v>3.4358409999999998E-3</v>
      </c>
      <c r="T24" s="300">
        <v>2.08741E-4</v>
      </c>
      <c r="U24" s="300">
        <v>1.640236E-3</v>
      </c>
      <c r="V24" s="300">
        <v>7.1250680538921599E-3</v>
      </c>
      <c r="W24" s="300">
        <v>1.588335E-3</v>
      </c>
      <c r="X24" s="300">
        <v>2.775174E-3</v>
      </c>
      <c r="Y24" s="300">
        <v>4.8791699999999998E-4</v>
      </c>
      <c r="Z24" s="300">
        <v>5.2749458025953396E-3</v>
      </c>
      <c r="AA24" s="301">
        <v>7.4951669999999996E-3</v>
      </c>
      <c r="AB24" s="301">
        <v>7.0182730000000002E-3</v>
      </c>
      <c r="AC24" s="302">
        <v>7.1926200000000003E-3</v>
      </c>
      <c r="AD24" s="302">
        <v>1.8518160000000001E-3</v>
      </c>
      <c r="AE24" s="302">
        <v>3.9790449999999996E-3</v>
      </c>
      <c r="AF24" s="303">
        <v>1.3669439999999999E-3</v>
      </c>
      <c r="AG24" s="303">
        <v>2.4568085999999999E-2</v>
      </c>
      <c r="AH24" s="303">
        <v>7.1498199999999997E-4</v>
      </c>
      <c r="AI24" s="304">
        <v>2.4423779999999998E-3</v>
      </c>
      <c r="AJ24" s="304">
        <v>1.19960914182942E-2</v>
      </c>
      <c r="AK24" s="304">
        <v>2.1685250000000001E-3</v>
      </c>
      <c r="AL24" s="304">
        <v>2.1077470000000001E-3</v>
      </c>
      <c r="AM24" s="304">
        <v>3.0467100000000002E-3</v>
      </c>
      <c r="AN24" s="304">
        <v>2.0627789999999998E-3</v>
      </c>
      <c r="AO24" s="304">
        <v>8.8347937951544497E-3</v>
      </c>
      <c r="AP24" s="304">
        <v>5.3711999999999998E-4</v>
      </c>
      <c r="AQ24" s="304">
        <v>6.7904399999999996E-4</v>
      </c>
      <c r="AR24" s="304">
        <v>1.4682835E-2</v>
      </c>
      <c r="AS24" s="304">
        <v>9.6176521386320494E-3</v>
      </c>
      <c r="AT24" s="304">
        <v>3.2284979999999998E-3</v>
      </c>
      <c r="AU24" s="304">
        <v>3.7108881146807001E-3</v>
      </c>
    </row>
    <row r="25" spans="1:47">
      <c r="A25" s="14" t="str">
        <f>Power!A25</f>
        <v>_209_db</v>
      </c>
      <c r="B25" s="14" t="str">
        <f>Power!B25</f>
        <v>JN</v>
      </c>
      <c r="C25" s="297">
        <v>4.6497653999999999E-2</v>
      </c>
      <c r="D25" s="297">
        <v>7.2335399999999995E-4</v>
      </c>
      <c r="E25" s="298">
        <v>1.144932E-3</v>
      </c>
      <c r="F25" s="299">
        <v>9.7862409999999993E-3</v>
      </c>
      <c r="G25" s="300">
        <v>4.9213839000000002E-2</v>
      </c>
      <c r="H25" s="300">
        <v>4.0358822871089703E-2</v>
      </c>
      <c r="I25" s="300">
        <v>1.7871330000000001E-2</v>
      </c>
      <c r="J25" s="300">
        <v>7.1042129999999998E-3</v>
      </c>
      <c r="K25" s="300">
        <v>1.6918836E-2</v>
      </c>
      <c r="L25" s="300">
        <v>1.80420285623661E-2</v>
      </c>
      <c r="M25" s="300">
        <v>4.596915E-3</v>
      </c>
      <c r="N25" s="300">
        <v>3.6610732055479503E-2</v>
      </c>
      <c r="O25" s="300">
        <v>5.0288210000000002E-3</v>
      </c>
      <c r="P25" s="300">
        <v>2.84574E-4</v>
      </c>
      <c r="Q25" s="300">
        <v>2.7968429999999998E-3</v>
      </c>
      <c r="R25" s="300">
        <v>1.4012869806100401E-2</v>
      </c>
      <c r="S25" s="300">
        <v>1.3537034E-2</v>
      </c>
      <c r="T25" s="300">
        <v>8.2086099999999999E-4</v>
      </c>
      <c r="U25" s="300">
        <v>6.1629700000000003E-4</v>
      </c>
      <c r="V25" s="300">
        <v>4.3975858936850902E-3</v>
      </c>
      <c r="W25" s="300">
        <v>4.3515230000000004E-3</v>
      </c>
      <c r="X25" s="300">
        <v>2.9033710000000001E-3</v>
      </c>
      <c r="Y25" s="300">
        <v>5.2219799999999998E-4</v>
      </c>
      <c r="Z25" s="300">
        <v>6.2194502463834098E-3</v>
      </c>
      <c r="AA25" s="301">
        <v>1.056577E-2</v>
      </c>
      <c r="AB25" s="301">
        <v>1.0213685E-2</v>
      </c>
      <c r="AC25" s="302">
        <v>1.2989519999999999E-3</v>
      </c>
      <c r="AD25" s="302">
        <v>1.0039980000000001E-3</v>
      </c>
      <c r="AE25" s="302">
        <v>2.5212170000000001E-3</v>
      </c>
      <c r="AF25" s="303">
        <v>2.2222660000000001E-3</v>
      </c>
      <c r="AG25" s="303">
        <v>1.6573239999999999E-2</v>
      </c>
      <c r="AH25" s="303">
        <v>4.6480419999999998E-3</v>
      </c>
      <c r="AI25" s="304">
        <v>3.655929E-3</v>
      </c>
      <c r="AJ25" s="304">
        <v>4.7761842120366401E-3</v>
      </c>
      <c r="AK25" s="304">
        <v>1.349341E-3</v>
      </c>
      <c r="AL25" s="304">
        <v>2.9942319999999999E-3</v>
      </c>
      <c r="AM25" s="304">
        <v>3.3107359999999999E-3</v>
      </c>
      <c r="AN25" s="304">
        <v>1.9737399999999999E-3</v>
      </c>
      <c r="AO25" s="304">
        <v>4.2566309195709697E-3</v>
      </c>
      <c r="AP25" s="304">
        <v>8.1974399999999996E-4</v>
      </c>
      <c r="AQ25" s="304">
        <v>1.1199999999999999E-3</v>
      </c>
      <c r="AR25" s="304">
        <v>6.8603789999999998E-3</v>
      </c>
      <c r="AS25" s="304">
        <v>3.9607472369855897E-3</v>
      </c>
      <c r="AT25" s="304">
        <v>2.0854760000000002E-3</v>
      </c>
      <c r="AU25" s="304">
        <v>2.72823150190464E-3</v>
      </c>
    </row>
    <row r="26" spans="1:47">
      <c r="A26" s="14" t="str">
        <f>Power!A26</f>
        <v>_213_javac</v>
      </c>
      <c r="B26" s="14" t="str">
        <f>Power!B26</f>
        <v>JN</v>
      </c>
      <c r="C26" s="297">
        <v>4.155873E-3</v>
      </c>
      <c r="D26" s="297">
        <v>1.4688220000000001E-3</v>
      </c>
      <c r="E26" s="298">
        <v>2.634089E-3</v>
      </c>
      <c r="F26" s="299">
        <v>2.0876212000000002E-2</v>
      </c>
      <c r="G26" s="300">
        <v>6.4323508000000001E-2</v>
      </c>
      <c r="H26" s="300">
        <v>2.8222345928464E-2</v>
      </c>
      <c r="I26" s="300">
        <v>2.2071060999999999E-2</v>
      </c>
      <c r="J26" s="300">
        <v>3.1557843000000002E-2</v>
      </c>
      <c r="K26" s="300">
        <v>0.11769062199999999</v>
      </c>
      <c r="L26" s="300">
        <v>2.0685513599568699E-2</v>
      </c>
      <c r="M26" s="300">
        <v>1.9898361E-2</v>
      </c>
      <c r="N26" s="300">
        <v>1.38168076190909E-2</v>
      </c>
      <c r="O26" s="300">
        <v>6.1391726000000001E-2</v>
      </c>
      <c r="P26" s="300">
        <v>1.1704536E-2</v>
      </c>
      <c r="Q26" s="300">
        <v>9.1966270000000006E-3</v>
      </c>
      <c r="R26" s="300">
        <v>2.6808075689325701E-2</v>
      </c>
      <c r="S26" s="300">
        <v>4.2150119999999998E-3</v>
      </c>
      <c r="T26" s="300">
        <v>3.2404719999999999E-3</v>
      </c>
      <c r="U26" s="300">
        <v>2.041625E-3</v>
      </c>
      <c r="V26" s="300">
        <v>7.6284080965389398E-3</v>
      </c>
      <c r="W26" s="300">
        <v>3.456495E-3</v>
      </c>
      <c r="X26" s="300">
        <v>4.6216169999999997E-3</v>
      </c>
      <c r="Y26" s="300">
        <v>8.8974410000000007E-3</v>
      </c>
      <c r="Z26" s="300">
        <v>4.1730917506765299E-3</v>
      </c>
      <c r="AA26" s="301">
        <v>1.1208991E-2</v>
      </c>
      <c r="AB26" s="301">
        <v>7.9959650000000007E-3</v>
      </c>
      <c r="AC26" s="302">
        <v>4.5962319999999996E-3</v>
      </c>
      <c r="AD26" s="302">
        <v>8.3881430000000007E-3</v>
      </c>
      <c r="AE26" s="302">
        <v>6.9684184999999996E-2</v>
      </c>
      <c r="AF26" s="303">
        <v>3.0252460000000001E-3</v>
      </c>
      <c r="AG26" s="303">
        <v>1.8140732999999999E-2</v>
      </c>
      <c r="AH26" s="303">
        <v>5.2322469999999998E-3</v>
      </c>
      <c r="AI26" s="304">
        <v>6.9178540000000002E-3</v>
      </c>
      <c r="AJ26" s="304">
        <v>1.0584689071228301E-2</v>
      </c>
      <c r="AK26" s="304">
        <v>3.9087519999999997E-3</v>
      </c>
      <c r="AL26" s="304">
        <v>7.4721290000000001E-3</v>
      </c>
      <c r="AM26" s="304">
        <v>5.7580399999999999E-3</v>
      </c>
      <c r="AN26" s="304">
        <v>9.0100449999999995E-3</v>
      </c>
      <c r="AO26" s="304">
        <v>1.7782062856352601E-2</v>
      </c>
      <c r="AP26" s="304">
        <v>3.9686959999999999E-3</v>
      </c>
      <c r="AQ26" s="304">
        <v>1.4074789999999999E-3</v>
      </c>
      <c r="AR26" s="304">
        <v>6.4849230000000001E-3</v>
      </c>
      <c r="AS26" s="304">
        <v>6.67026005429271E-3</v>
      </c>
      <c r="AT26" s="304">
        <v>5.390822E-3</v>
      </c>
      <c r="AU26" s="304">
        <v>5.3305555512680597E-3</v>
      </c>
    </row>
    <row r="27" spans="1:47">
      <c r="A27" s="14" t="str">
        <f>Power!A27</f>
        <v>_222_mpegaudio</v>
      </c>
      <c r="B27" s="14" t="str">
        <f>Power!B27</f>
        <v>JN</v>
      </c>
      <c r="C27" s="297">
        <v>5.7522019999999997E-3</v>
      </c>
      <c r="D27" s="297">
        <v>9.9917699999999996E-4</v>
      </c>
      <c r="E27" s="298">
        <v>2.513094E-3</v>
      </c>
      <c r="F27" s="299">
        <v>1.9204700000000002E-2</v>
      </c>
      <c r="G27" s="300">
        <v>0.13877842600000001</v>
      </c>
      <c r="H27" s="300">
        <v>5.0813346223263098E-2</v>
      </c>
      <c r="I27" s="300">
        <v>3.8403989999999999E-2</v>
      </c>
      <c r="J27" s="300">
        <v>1.002713E-2</v>
      </c>
      <c r="K27" s="300">
        <v>0.13467089800000001</v>
      </c>
      <c r="L27" s="300">
        <v>1.5147653597667799E-2</v>
      </c>
      <c r="M27" s="300">
        <v>5.3788869999999997E-3</v>
      </c>
      <c r="N27" s="300">
        <v>2.5811163020922099E-2</v>
      </c>
      <c r="O27" s="300">
        <v>9.0147074999999993E-2</v>
      </c>
      <c r="P27" s="300">
        <v>1.5117100000000001E-3</v>
      </c>
      <c r="Q27" s="300">
        <v>3.6288739999999998E-3</v>
      </c>
      <c r="R27" s="300">
        <v>8.7878799687026807E-3</v>
      </c>
      <c r="S27" s="300">
        <v>1.0129075E-2</v>
      </c>
      <c r="T27" s="300">
        <v>5.1320669999999997E-3</v>
      </c>
      <c r="U27" s="300">
        <v>3.6928989999999999E-3</v>
      </c>
      <c r="V27" s="300">
        <v>4.7068110588762398E-3</v>
      </c>
      <c r="W27" s="300">
        <v>4.1124439999999998E-3</v>
      </c>
      <c r="X27" s="300">
        <v>1.682937E-3</v>
      </c>
      <c r="Y27" s="300">
        <v>2.4130430000000001E-3</v>
      </c>
      <c r="Z27" s="300">
        <v>2.5940803640484801E-3</v>
      </c>
      <c r="AA27" s="301">
        <v>1.0022692999999999E-2</v>
      </c>
      <c r="AB27" s="301">
        <v>6.8292800000000001E-3</v>
      </c>
      <c r="AC27" s="302">
        <v>1.0163989E-2</v>
      </c>
      <c r="AD27" s="302">
        <v>1.0630407E-2</v>
      </c>
      <c r="AE27" s="302">
        <v>1.7674120000000001E-3</v>
      </c>
      <c r="AF27" s="303">
        <v>3.3116069999999998E-3</v>
      </c>
      <c r="AG27" s="303">
        <v>1.7975886E-2</v>
      </c>
      <c r="AH27" s="303">
        <v>5.3669110000000003E-3</v>
      </c>
      <c r="AI27" s="304">
        <v>2.0868340000000001E-3</v>
      </c>
      <c r="AJ27" s="304">
        <v>5.9398266586454902E-3</v>
      </c>
      <c r="AK27" s="304">
        <v>1.1384190000000001E-3</v>
      </c>
      <c r="AL27" s="304">
        <v>8.9888000000000001E-4</v>
      </c>
      <c r="AM27" s="304">
        <v>1.9147280000000001E-3</v>
      </c>
      <c r="AN27" s="304">
        <v>1.272532E-3</v>
      </c>
      <c r="AO27" s="304">
        <v>3.97790663448379E-3</v>
      </c>
      <c r="AP27" s="304">
        <v>1.801782E-3</v>
      </c>
      <c r="AQ27" s="304">
        <v>9.4640800000000004E-4</v>
      </c>
      <c r="AR27" s="304">
        <v>1.4493170000000001E-3</v>
      </c>
      <c r="AS27" s="304">
        <v>3.31661918562483E-3</v>
      </c>
      <c r="AT27" s="304">
        <v>2.35695E-3</v>
      </c>
      <c r="AU27" s="304">
        <v>2.10671903987001E-3</v>
      </c>
    </row>
    <row r="28" spans="1:47">
      <c r="A28" s="14" t="str">
        <f>Power!A28</f>
        <v>_228_jack</v>
      </c>
      <c r="B28" s="14" t="str">
        <f>Power!B28</f>
        <v>JN</v>
      </c>
      <c r="C28" s="297">
        <v>4.1688907999999997E-2</v>
      </c>
      <c r="D28" s="297">
        <v>2.711948E-3</v>
      </c>
      <c r="E28" s="298">
        <v>5.981297E-3</v>
      </c>
      <c r="F28" s="299">
        <v>2.4487551E-2</v>
      </c>
      <c r="G28" s="300">
        <v>0.13506048000000001</v>
      </c>
      <c r="H28" s="300">
        <v>4.7545436573452102E-2</v>
      </c>
      <c r="I28" s="300">
        <v>1.5146586E-2</v>
      </c>
      <c r="J28" s="300">
        <v>8.5983799999999992E-3</v>
      </c>
      <c r="K28" s="300">
        <v>1.1556611E-2</v>
      </c>
      <c r="L28" s="300">
        <v>1.52363094670487E-2</v>
      </c>
      <c r="M28" s="300">
        <v>6.0056959999999996E-3</v>
      </c>
      <c r="N28" s="300">
        <v>8.5579636063928793E-2</v>
      </c>
      <c r="O28" s="300">
        <v>9.4869710999999995E-2</v>
      </c>
      <c r="P28" s="300">
        <v>2.1389126000000001E-2</v>
      </c>
      <c r="Q28" s="300">
        <v>2.5981839999999999E-3</v>
      </c>
      <c r="R28" s="300">
        <v>0.104211349328661</v>
      </c>
      <c r="S28" s="300">
        <v>2.2827329999999999E-3</v>
      </c>
      <c r="T28" s="300">
        <v>1.5351620000000001E-3</v>
      </c>
      <c r="U28" s="300">
        <v>1.6366340000000001E-3</v>
      </c>
      <c r="V28" s="300">
        <v>1.2657675943080799E-2</v>
      </c>
      <c r="W28" s="300">
        <v>7.0610680000000002E-3</v>
      </c>
      <c r="X28" s="300">
        <v>4.0103810000000004E-3</v>
      </c>
      <c r="Y28" s="300">
        <v>3.38167E-4</v>
      </c>
      <c r="Z28" s="300">
        <v>5.04521214143102E-3</v>
      </c>
      <c r="AA28" s="301">
        <v>8.5357239999999997E-3</v>
      </c>
      <c r="AB28" s="301">
        <v>1.4629335E-2</v>
      </c>
      <c r="AC28" s="302">
        <v>5.3949380000000002E-3</v>
      </c>
      <c r="AD28" s="302">
        <v>7.692857E-3</v>
      </c>
      <c r="AE28" s="302">
        <v>4.0513679999999996E-3</v>
      </c>
      <c r="AF28" s="303">
        <v>1.8892959999999999E-3</v>
      </c>
      <c r="AG28" s="303">
        <v>1.5697460999999999E-2</v>
      </c>
      <c r="AH28" s="303">
        <v>2.9791819999999999E-3</v>
      </c>
      <c r="AI28" s="304">
        <v>2.9657120000000001E-3</v>
      </c>
      <c r="AJ28" s="304">
        <v>4.2986912527930903E-2</v>
      </c>
      <c r="AK28" s="304">
        <v>9.3147800000000002E-4</v>
      </c>
      <c r="AL28" s="304">
        <v>1.3963070000000001E-3</v>
      </c>
      <c r="AM28" s="304">
        <v>1.7521069999999999E-3</v>
      </c>
      <c r="AN28" s="304">
        <v>1.470018E-3</v>
      </c>
      <c r="AO28" s="304">
        <v>5.2951662656782902E-2</v>
      </c>
      <c r="AP28" s="304">
        <v>1.0423940000000001E-3</v>
      </c>
      <c r="AQ28" s="304">
        <v>2.5588609999999999E-3</v>
      </c>
      <c r="AR28" s="304">
        <v>1.0093459999999999E-3</v>
      </c>
      <c r="AS28" s="304">
        <v>1.5709059215440701E-2</v>
      </c>
      <c r="AT28" s="304">
        <v>2.1781109999999999E-3</v>
      </c>
      <c r="AU28" s="304">
        <v>4.1598513044620398E-3</v>
      </c>
    </row>
    <row r="29" spans="1:47">
      <c r="A29" s="14" t="str">
        <f>Power!A29</f>
        <v>400.perlbench</v>
      </c>
      <c r="B29" s="14" t="str">
        <f>Power!B29</f>
        <v>NN</v>
      </c>
      <c r="C29" s="297">
        <v>1.2861096000000001E-2</v>
      </c>
      <c r="D29" s="297">
        <v>2.2299009999999998E-3</v>
      </c>
      <c r="E29" s="298">
        <v>2.225E-3</v>
      </c>
      <c r="F29" s="299">
        <v>3.2240303999999997E-2</v>
      </c>
      <c r="G29" s="300">
        <v>3.6673140999999999E-2</v>
      </c>
      <c r="H29" s="300">
        <v>0.12985791199999999</v>
      </c>
      <c r="I29" s="300">
        <v>0.13114014199999999</v>
      </c>
      <c r="J29" s="300">
        <v>3.4598070000000001E-3</v>
      </c>
      <c r="K29" s="300">
        <v>5.6237984999999997E-2</v>
      </c>
      <c r="L29" s="300">
        <v>2.3830667999999999E-2</v>
      </c>
      <c r="M29" s="300">
        <v>5.5183362E-2</v>
      </c>
      <c r="N29" s="300">
        <v>2.7381543000000001E-2</v>
      </c>
      <c r="O29" s="300">
        <v>9.8167189000000002E-2</v>
      </c>
      <c r="P29" s="300">
        <v>4.0353438999999998E-2</v>
      </c>
      <c r="Q29" s="300">
        <v>1.4573414E-2</v>
      </c>
      <c r="R29" s="300">
        <v>3.2875556E-2</v>
      </c>
      <c r="S29" s="300">
        <v>5.947267E-3</v>
      </c>
      <c r="T29" s="300">
        <v>1.0259594E-2</v>
      </c>
      <c r="U29" s="300">
        <v>4.6804159999999997E-3</v>
      </c>
      <c r="V29" s="300">
        <v>1.2780481E-2</v>
      </c>
      <c r="W29" s="300">
        <v>6.2204840000000001E-3</v>
      </c>
      <c r="X29" s="300">
        <v>1.6753602999999999E-2</v>
      </c>
      <c r="Y29" s="300">
        <v>7.7093480000000004E-3</v>
      </c>
      <c r="Z29" s="300">
        <v>1.8489108000000001E-2</v>
      </c>
      <c r="AA29" s="301">
        <v>6.4789660000000001E-3</v>
      </c>
      <c r="AB29" s="301">
        <v>4.8625143000000003E-2</v>
      </c>
      <c r="AC29" s="302">
        <v>1.5754919999999999E-2</v>
      </c>
      <c r="AD29" s="302">
        <v>7.7958339999999997E-3</v>
      </c>
      <c r="AE29" s="302">
        <v>2.8077096999999999E-2</v>
      </c>
      <c r="AF29" s="303">
        <v>6.44635E-3</v>
      </c>
      <c r="AG29" s="303">
        <v>2.2246215E-2</v>
      </c>
      <c r="AH29" s="303">
        <v>5.5237419999999999E-3</v>
      </c>
      <c r="AI29" s="304">
        <v>4.4201700000000002E-3</v>
      </c>
      <c r="AJ29" s="304">
        <v>1.4101984999999999E-2</v>
      </c>
      <c r="AK29" s="304">
        <v>1.1200916E-2</v>
      </c>
      <c r="AL29" s="304">
        <v>5.8414080000000002E-3</v>
      </c>
      <c r="AM29" s="304">
        <v>5.1739799999999997E-4</v>
      </c>
      <c r="AN29" s="304">
        <v>1.4136365999999999E-2</v>
      </c>
      <c r="AO29" s="304">
        <v>1.1295352E-2</v>
      </c>
      <c r="AP29" s="304">
        <v>6.9240009999999999E-3</v>
      </c>
      <c r="AQ29" s="304">
        <v>1.9655599999999999E-3</v>
      </c>
      <c r="AR29" s="304">
        <v>2.6100729E-2</v>
      </c>
      <c r="AS29" s="304">
        <v>6.6541079999999997E-3</v>
      </c>
      <c r="AT29" s="304">
        <v>1.3401458999999999E-2</v>
      </c>
      <c r="AU29" s="304">
        <v>1.5836860000000001E-2</v>
      </c>
    </row>
    <row r="30" spans="1:47">
      <c r="A30" s="14" t="str">
        <f>Power!A30</f>
        <v>401.bzip2</v>
      </c>
      <c r="B30" s="14" t="str">
        <f>Power!B30</f>
        <v>NN</v>
      </c>
      <c r="C30" s="297">
        <v>4.2895420000000004E-3</v>
      </c>
      <c r="D30" s="297">
        <v>3.6937649999999999E-3</v>
      </c>
      <c r="E30" s="298">
        <v>6.5078599999999999E-4</v>
      </c>
      <c r="F30" s="299">
        <v>1.3633589E-2</v>
      </c>
      <c r="G30" s="300">
        <v>7.7221706000000001E-2</v>
      </c>
      <c r="H30" s="300">
        <v>8.1502947000000006E-2</v>
      </c>
      <c r="I30" s="300">
        <v>4.495122E-2</v>
      </c>
      <c r="J30" s="300">
        <v>1.6383536000000001E-2</v>
      </c>
      <c r="K30" s="300">
        <v>4.2229534999999999E-2</v>
      </c>
      <c r="L30" s="300">
        <v>2.4607679E-2</v>
      </c>
      <c r="M30" s="300">
        <v>0.34519049699999999</v>
      </c>
      <c r="N30" s="300">
        <v>2.9083290000000001E-2</v>
      </c>
      <c r="O30" s="300">
        <v>9.0907713000000001E-2</v>
      </c>
      <c r="P30" s="300">
        <v>1.4000009000000001E-2</v>
      </c>
      <c r="Q30" s="300">
        <v>8.6673849999999997E-3</v>
      </c>
      <c r="R30" s="300">
        <v>3.8173918000000001E-2</v>
      </c>
      <c r="S30" s="300">
        <v>1.1790448E-2</v>
      </c>
      <c r="T30" s="300">
        <v>2.9778621000000002E-2</v>
      </c>
      <c r="U30" s="300">
        <v>1.6921659999999999E-3</v>
      </c>
      <c r="V30" s="300">
        <v>5.7512630000000004E-3</v>
      </c>
      <c r="W30" s="300">
        <v>7.4704690000000004E-3</v>
      </c>
      <c r="X30" s="300">
        <v>3.7973849999999999E-3</v>
      </c>
      <c r="Y30" s="300">
        <v>2.3324140000000001E-3</v>
      </c>
      <c r="Z30" s="300">
        <v>7.2897939999999996E-3</v>
      </c>
      <c r="AA30" s="301">
        <v>7.4703879999999997E-3</v>
      </c>
      <c r="AB30" s="301">
        <v>5.3299310000000003E-2</v>
      </c>
      <c r="AC30" s="302">
        <v>6.7200369999999999E-3</v>
      </c>
      <c r="AD30" s="302">
        <v>1.583648E-3</v>
      </c>
      <c r="AE30" s="302">
        <v>2.0971472000000001E-2</v>
      </c>
      <c r="AF30" s="303">
        <v>7.2605919999999997E-3</v>
      </c>
      <c r="AG30" s="303">
        <v>2.0219054E-2</v>
      </c>
      <c r="AH30" s="303">
        <v>1.5947929999999999E-3</v>
      </c>
      <c r="AI30" s="304">
        <v>5.1845620000000002E-3</v>
      </c>
      <c r="AJ30" s="304">
        <v>7.8469890000000004E-3</v>
      </c>
      <c r="AK30" s="304">
        <v>2.6275259999999998E-3</v>
      </c>
      <c r="AL30" s="304">
        <v>5.2043E-4</v>
      </c>
      <c r="AM30" s="304">
        <v>3.548084E-3</v>
      </c>
      <c r="AN30" s="304">
        <v>3.0540630000000001E-3</v>
      </c>
      <c r="AO30" s="304">
        <v>8.3485409999999993E-3</v>
      </c>
      <c r="AP30" s="304">
        <v>6.5981500000000001E-4</v>
      </c>
      <c r="AQ30" s="304">
        <v>3.9039499999999998E-4</v>
      </c>
      <c r="AR30" s="304">
        <v>1.6288220999999999E-2</v>
      </c>
      <c r="AS30" s="304">
        <v>9.3529099999999999E-4</v>
      </c>
      <c r="AT30" s="304">
        <v>1.6766216E-2</v>
      </c>
      <c r="AU30" s="304">
        <v>7.6608220000000003E-3</v>
      </c>
    </row>
    <row r="31" spans="1:47">
      <c r="A31" s="14" t="str">
        <f>Power!A31</f>
        <v>403.gcc</v>
      </c>
      <c r="B31" s="14" t="str">
        <f>Power!B31</f>
        <v>NN</v>
      </c>
      <c r="C31" s="297">
        <v>1.0894432000000001E-2</v>
      </c>
      <c r="D31" s="297">
        <v>1.650547E-3</v>
      </c>
      <c r="E31" s="298">
        <v>1.1737539999999999E-3</v>
      </c>
      <c r="F31" s="299">
        <v>3.5010829999999999E-3</v>
      </c>
      <c r="G31" s="300">
        <v>3.1517367999999997E-2</v>
      </c>
      <c r="H31" s="300">
        <v>8.4441794000000001E-2</v>
      </c>
      <c r="I31" s="300">
        <v>8.5697305000000001E-2</v>
      </c>
      <c r="J31" s="300">
        <v>2.6278884999999998E-2</v>
      </c>
      <c r="K31" s="300">
        <v>8.2005777000000002E-2</v>
      </c>
      <c r="L31" s="300">
        <v>2.4539236999999998E-2</v>
      </c>
      <c r="M31" s="300">
        <v>1.0252958E-2</v>
      </c>
      <c r="N31" s="300">
        <v>2.0437548E-2</v>
      </c>
      <c r="O31" s="300">
        <v>8.4637660000000003E-2</v>
      </c>
      <c r="P31" s="300">
        <v>8.4500340000000004E-3</v>
      </c>
      <c r="Q31" s="300">
        <v>2.5276579999999999E-3</v>
      </c>
      <c r="R31" s="300">
        <v>3.5956144000000002E-2</v>
      </c>
      <c r="S31" s="300">
        <v>2.9848736000000001E-2</v>
      </c>
      <c r="T31" s="300">
        <v>6.3048410000000003E-3</v>
      </c>
      <c r="U31" s="300">
        <v>2.0922000000000001E-4</v>
      </c>
      <c r="V31" s="300">
        <v>5.614389E-3</v>
      </c>
      <c r="W31" s="300">
        <v>3.6737380000000002E-3</v>
      </c>
      <c r="X31" s="300">
        <v>1.6896229999999999E-3</v>
      </c>
      <c r="Y31" s="300">
        <v>1.6774050000000001E-3</v>
      </c>
      <c r="Z31" s="300">
        <v>5.0127319999999998E-3</v>
      </c>
      <c r="AA31" s="301">
        <v>8.2362159999999993E-3</v>
      </c>
      <c r="AB31" s="301">
        <v>5.3130450000000003E-2</v>
      </c>
      <c r="AC31" s="302">
        <v>3.4733199999999998E-3</v>
      </c>
      <c r="AD31" s="302">
        <v>5.0382079999999997E-3</v>
      </c>
      <c r="AE31" s="302">
        <v>2.3684923E-2</v>
      </c>
      <c r="AF31" s="303">
        <v>2.225023E-3</v>
      </c>
      <c r="AG31" s="303">
        <v>2.0911200000000001E-2</v>
      </c>
      <c r="AH31" s="303">
        <v>1.4740350000000001E-3</v>
      </c>
      <c r="AI31" s="304">
        <v>5.2842109999999996E-3</v>
      </c>
      <c r="AJ31" s="304">
        <v>8.6409629999999998E-3</v>
      </c>
      <c r="AK31" s="304">
        <v>4.4994750000000002E-3</v>
      </c>
      <c r="AL31" s="304">
        <v>2.1650039999999999E-3</v>
      </c>
      <c r="AM31" s="304">
        <v>2.691677E-3</v>
      </c>
      <c r="AN31" s="304">
        <v>2.2821769999999998E-3</v>
      </c>
      <c r="AO31" s="304">
        <v>7.6780340000000002E-3</v>
      </c>
      <c r="AP31" s="304">
        <v>7.5399799999999997E-4</v>
      </c>
      <c r="AQ31" s="304">
        <v>1.406165E-3</v>
      </c>
      <c r="AR31" s="304">
        <v>1.6077985999999999E-2</v>
      </c>
      <c r="AS31" s="304">
        <v>4.8530630000000003E-3</v>
      </c>
      <c r="AT31" s="304">
        <v>6.1505500000000003E-3</v>
      </c>
      <c r="AU31" s="304">
        <v>7.4190089999999998E-3</v>
      </c>
    </row>
    <row r="32" spans="1:47">
      <c r="A32" s="14" t="str">
        <f>Power!A32</f>
        <v>429.mcf</v>
      </c>
      <c r="B32" s="14" t="str">
        <f>Power!B32</f>
        <v>NN</v>
      </c>
      <c r="C32" s="297">
        <v>9.0822000000000003E-3</v>
      </c>
      <c r="D32" s="297">
        <v>6.3411500000000003E-3</v>
      </c>
      <c r="E32" s="298">
        <v>2.2545989999999999E-3</v>
      </c>
      <c r="F32" s="299">
        <v>6.3699459999999996E-3</v>
      </c>
      <c r="G32" s="300">
        <v>6.8756032999999994E-2</v>
      </c>
      <c r="H32" s="300">
        <v>0.15894059499999999</v>
      </c>
      <c r="I32" s="300">
        <v>0.19638735900000001</v>
      </c>
      <c r="J32" s="300">
        <v>2.8860542999999999E-2</v>
      </c>
      <c r="K32" s="300">
        <v>3.8194736E-2</v>
      </c>
      <c r="L32" s="300">
        <v>1.1654988999999999E-2</v>
      </c>
      <c r="M32" s="300">
        <v>1.7486775999999999E-2</v>
      </c>
      <c r="N32" s="300">
        <v>1.0199694E-2</v>
      </c>
      <c r="O32" s="300">
        <v>0.225745011</v>
      </c>
      <c r="P32" s="300">
        <v>5.9536842E-2</v>
      </c>
      <c r="Q32" s="300">
        <v>1.0232671E-2</v>
      </c>
      <c r="R32" s="300">
        <v>4.3039028E-2</v>
      </c>
      <c r="S32" s="300">
        <v>2.9257261999999999E-2</v>
      </c>
      <c r="T32" s="300">
        <v>2.7504279E-2</v>
      </c>
      <c r="U32" s="300">
        <v>1.230505E-3</v>
      </c>
      <c r="V32" s="300">
        <v>7.6757279999999997E-3</v>
      </c>
      <c r="W32" s="300">
        <v>5.3607029999999996E-3</v>
      </c>
      <c r="X32" s="300">
        <v>4.2236130000000002E-3</v>
      </c>
      <c r="Y32" s="300">
        <v>1.430958E-3</v>
      </c>
      <c r="Z32" s="300">
        <v>5.9546030000000002E-3</v>
      </c>
      <c r="AA32" s="301">
        <v>4.7896329999999997E-3</v>
      </c>
      <c r="AB32" s="301">
        <v>6.2735123000000004E-2</v>
      </c>
      <c r="AC32" s="302">
        <v>1.3227029999999999E-3</v>
      </c>
      <c r="AD32" s="302">
        <v>6.7373010000000002E-3</v>
      </c>
      <c r="AE32" s="302">
        <v>2.4371284E-2</v>
      </c>
      <c r="AF32" s="303">
        <v>1.6469760000000001E-3</v>
      </c>
      <c r="AG32" s="303">
        <v>2.0112068E-2</v>
      </c>
      <c r="AH32" s="303">
        <v>5.6091839999999997E-3</v>
      </c>
      <c r="AI32" s="304">
        <v>6.4227800000000003E-3</v>
      </c>
      <c r="AJ32" s="304">
        <v>1.0211602E-2</v>
      </c>
      <c r="AK32" s="304">
        <v>3.9153670000000003E-3</v>
      </c>
      <c r="AL32" s="304">
        <v>2.9506749999999998E-3</v>
      </c>
      <c r="AM32" s="304">
        <v>1.90664E-3</v>
      </c>
      <c r="AN32" s="304">
        <v>3.5623040000000001E-3</v>
      </c>
      <c r="AO32" s="304">
        <v>8.1340070000000004E-3</v>
      </c>
      <c r="AP32" s="304">
        <v>6.1565199999999995E-4</v>
      </c>
      <c r="AQ32" s="304">
        <v>9.01076E-4</v>
      </c>
      <c r="AR32" s="304">
        <v>2.6762238000000001E-2</v>
      </c>
      <c r="AS32" s="304">
        <v>2.0570269999999999E-3</v>
      </c>
      <c r="AT32" s="304">
        <v>3.8888310000000001E-3</v>
      </c>
      <c r="AU32" s="304">
        <v>1.0733741E-2</v>
      </c>
    </row>
    <row r="33" spans="1:47">
      <c r="A33" s="14" t="str">
        <f>Power!A33</f>
        <v>445.gobmk</v>
      </c>
      <c r="B33" s="14" t="str">
        <f>Power!B33</f>
        <v>NN</v>
      </c>
      <c r="C33" s="297">
        <v>1.3856090000000001E-3</v>
      </c>
      <c r="D33" s="297">
        <v>1.5114340000000001E-3</v>
      </c>
      <c r="E33" s="298">
        <v>1.824142E-3</v>
      </c>
      <c r="F33" s="299">
        <v>7.6751880000000003E-3</v>
      </c>
      <c r="G33" s="300">
        <v>1.3579618E-2</v>
      </c>
      <c r="H33" s="300">
        <v>3.7401548999999999E-2</v>
      </c>
      <c r="I33" s="300">
        <v>2.4517153999999999E-2</v>
      </c>
      <c r="J33" s="300">
        <v>5.4349381000000002E-2</v>
      </c>
      <c r="K33" s="300">
        <v>4.6054009999999999E-2</v>
      </c>
      <c r="L33" s="300">
        <v>7.2843810000000004E-3</v>
      </c>
      <c r="M33" s="300">
        <v>7.9237397000000001E-2</v>
      </c>
      <c r="N33" s="300">
        <v>7.3718433999999999E-2</v>
      </c>
      <c r="O33" s="300">
        <v>7.9140628000000005E-2</v>
      </c>
      <c r="P33" s="300">
        <v>1.5876998E-2</v>
      </c>
      <c r="Q33" s="300">
        <v>2.9701800000000002E-3</v>
      </c>
      <c r="R33" s="300">
        <v>4.9094078999999999E-2</v>
      </c>
      <c r="S33" s="300">
        <v>3.3126782E-2</v>
      </c>
      <c r="T33" s="300">
        <v>8.8846140000000007E-3</v>
      </c>
      <c r="U33" s="300">
        <v>1.238535E-3</v>
      </c>
      <c r="V33" s="300">
        <v>7.4172149999999996E-3</v>
      </c>
      <c r="W33" s="300">
        <v>1.6708199999999999E-3</v>
      </c>
      <c r="X33" s="300">
        <v>5.4281989999999999E-3</v>
      </c>
      <c r="Y33" s="300">
        <v>3.44471E-4</v>
      </c>
      <c r="Z33" s="300">
        <v>1.6186180000000001E-3</v>
      </c>
      <c r="AA33" s="301">
        <v>9.5125509999999993E-3</v>
      </c>
      <c r="AB33" s="301">
        <v>4.7791205000000003E-2</v>
      </c>
      <c r="AC33" s="302">
        <v>1.0270325E-2</v>
      </c>
      <c r="AD33" s="302">
        <v>2.1174879999999998E-3</v>
      </c>
      <c r="AE33" s="302">
        <v>2.5667193000000001E-2</v>
      </c>
      <c r="AF33" s="303">
        <v>3.1990650000000001E-3</v>
      </c>
      <c r="AG33" s="303">
        <v>1.6166819999999998E-2</v>
      </c>
      <c r="AH33" s="303">
        <v>4.6305019999999999E-3</v>
      </c>
      <c r="AI33" s="304">
        <v>3.7801319999999998E-3</v>
      </c>
      <c r="AJ33" s="304">
        <v>7.7446429999999998E-3</v>
      </c>
      <c r="AK33" s="304">
        <v>1.629227E-3</v>
      </c>
      <c r="AL33" s="304">
        <v>2.8233749999999999E-3</v>
      </c>
      <c r="AM33" s="304">
        <v>2.6824840000000002E-3</v>
      </c>
      <c r="AN33" s="304">
        <v>2.005321E-3</v>
      </c>
      <c r="AO33" s="304">
        <v>7.1390359999999996E-3</v>
      </c>
      <c r="AP33" s="304">
        <v>9.8423400000000006E-4</v>
      </c>
      <c r="AQ33" s="304">
        <v>2.0404599999999999E-4</v>
      </c>
      <c r="AR33" s="304">
        <v>1.7539590000000001E-2</v>
      </c>
      <c r="AS33" s="304">
        <v>1.9759389999999999E-3</v>
      </c>
      <c r="AT33" s="304">
        <v>1.1545380000000001E-3</v>
      </c>
      <c r="AU33" s="304">
        <v>6.2050589999999997E-3</v>
      </c>
    </row>
    <row r="34" spans="1:47">
      <c r="A34" s="14" t="str">
        <f>Power!A34</f>
        <v>456.hmmer</v>
      </c>
      <c r="B34" s="14" t="str">
        <f>Power!B34</f>
        <v>NN</v>
      </c>
      <c r="C34" s="297">
        <v>4.3743510000000003E-3</v>
      </c>
      <c r="D34" s="297">
        <v>1.547175E-3</v>
      </c>
      <c r="E34" s="298">
        <v>3.0187980000000001E-3</v>
      </c>
      <c r="F34" s="299">
        <v>1.7688285000000002E-2</v>
      </c>
      <c r="G34" s="300">
        <v>0.137872095</v>
      </c>
      <c r="H34" s="300">
        <v>0.19644766899999999</v>
      </c>
      <c r="I34" s="300">
        <v>7.9291455999999996E-2</v>
      </c>
      <c r="J34" s="300">
        <v>8.5605180000000003E-2</v>
      </c>
      <c r="K34" s="300">
        <v>0.14234788400000001</v>
      </c>
      <c r="L34" s="300">
        <v>9.4585242999999999E-2</v>
      </c>
      <c r="M34" s="300">
        <v>0.52047852299999997</v>
      </c>
      <c r="N34" s="300">
        <v>8.3760324999999997E-2</v>
      </c>
      <c r="O34" s="300">
        <v>1.1125812000000001E-2</v>
      </c>
      <c r="P34" s="300">
        <v>2.2973360000000002E-2</v>
      </c>
      <c r="Q34" s="300">
        <v>9.9216029999999993E-3</v>
      </c>
      <c r="R34" s="300">
        <v>1.7766796000000001E-2</v>
      </c>
      <c r="S34" s="300">
        <v>4.8293809E-2</v>
      </c>
      <c r="T34" s="300">
        <v>1.8934579999999999E-2</v>
      </c>
      <c r="U34" s="300">
        <v>4.9399919999999998E-3</v>
      </c>
      <c r="V34" s="300">
        <v>7.8807040000000005E-3</v>
      </c>
      <c r="W34" s="300">
        <v>1.946899E-3</v>
      </c>
      <c r="X34" s="300">
        <v>5.8928100000000001E-3</v>
      </c>
      <c r="Y34" s="300">
        <v>2.6989470000000002E-3</v>
      </c>
      <c r="Z34" s="300">
        <v>5.9032640000000001E-3</v>
      </c>
      <c r="AA34" s="301">
        <v>8.0056869999999992E-3</v>
      </c>
      <c r="AB34" s="301">
        <v>4.9747918000000002E-2</v>
      </c>
      <c r="AC34" s="302">
        <v>1.7317026999999999E-2</v>
      </c>
      <c r="AD34" s="302">
        <v>3.5636014000000001E-2</v>
      </c>
      <c r="AE34" s="302">
        <v>2.6288530000000001E-2</v>
      </c>
      <c r="AF34" s="303">
        <v>1.9742029999999999E-3</v>
      </c>
      <c r="AG34" s="303">
        <v>1.7073128999999999E-2</v>
      </c>
      <c r="AH34" s="303">
        <v>2.823164E-3</v>
      </c>
      <c r="AI34" s="304">
        <v>4.1357800000000004E-3</v>
      </c>
      <c r="AJ34" s="304">
        <v>1.5976129999999999E-3</v>
      </c>
      <c r="AK34" s="304">
        <v>2.3582E-3</v>
      </c>
      <c r="AL34" s="304">
        <v>4.5396789999999996E-3</v>
      </c>
      <c r="AM34" s="304">
        <v>2.9513579999999998E-3</v>
      </c>
      <c r="AN34" s="304">
        <v>4.2559240000000003E-3</v>
      </c>
      <c r="AO34" s="304">
        <v>1.0355724E-2</v>
      </c>
      <c r="AP34" s="304">
        <v>2.8041989999999998E-3</v>
      </c>
      <c r="AQ34" s="304">
        <v>4.7886100000000002E-4</v>
      </c>
      <c r="AR34" s="304">
        <v>1.4861800999999999E-2</v>
      </c>
      <c r="AS34" s="304">
        <v>8.6138999999999996E-4</v>
      </c>
      <c r="AT34" s="304">
        <v>1.255263E-3</v>
      </c>
      <c r="AU34" s="304">
        <v>1.0020091E-2</v>
      </c>
    </row>
    <row r="35" spans="1:47">
      <c r="A35" s="14" t="str">
        <f>Power!A35</f>
        <v>458.sjeng</v>
      </c>
      <c r="B35" s="14" t="str">
        <f>Power!B35</f>
        <v>NN</v>
      </c>
      <c r="C35" s="297">
        <v>3.2261659999999999E-3</v>
      </c>
      <c r="D35" s="297">
        <v>6.7092200000000001E-4</v>
      </c>
      <c r="E35" s="298">
        <v>1.8420520000000001E-3</v>
      </c>
      <c r="F35" s="299">
        <v>2.2153185999999998E-2</v>
      </c>
      <c r="G35" s="300">
        <v>9.0945738999999998E-2</v>
      </c>
      <c r="H35" s="300">
        <v>0.15899839199999999</v>
      </c>
      <c r="I35" s="300">
        <v>4.7740296000000002E-2</v>
      </c>
      <c r="J35" s="300">
        <v>2.8842131999999999E-2</v>
      </c>
      <c r="K35" s="300">
        <v>0.101349603</v>
      </c>
      <c r="L35" s="300">
        <v>3.9400984999999999E-2</v>
      </c>
      <c r="M35" s="300">
        <v>3.0716713999999999E-2</v>
      </c>
      <c r="N35" s="300">
        <v>1.3595891000000001E-2</v>
      </c>
      <c r="O35" s="300">
        <v>0.19160513300000001</v>
      </c>
      <c r="P35" s="300">
        <v>5.0442748000000003E-2</v>
      </c>
      <c r="Q35" s="300">
        <v>9.3439430000000004E-3</v>
      </c>
      <c r="R35" s="300">
        <v>1.8730727999999999E-2</v>
      </c>
      <c r="S35" s="300">
        <v>7.1477909999999997E-3</v>
      </c>
      <c r="T35" s="300">
        <v>5.3395969999999997E-3</v>
      </c>
      <c r="U35" s="300">
        <v>1.256002E-3</v>
      </c>
      <c r="V35" s="300">
        <v>5.2878279999999996E-3</v>
      </c>
      <c r="W35" s="300">
        <v>2.2514179999999998E-3</v>
      </c>
      <c r="X35" s="300">
        <v>6.4759220000000003E-3</v>
      </c>
      <c r="Y35" s="300">
        <v>2.1969450000000001E-3</v>
      </c>
      <c r="Z35" s="300">
        <v>7.3929300000000002E-4</v>
      </c>
      <c r="AA35" s="301">
        <v>7.7888769999999996E-3</v>
      </c>
      <c r="AB35" s="301">
        <v>4.5980177999999997E-2</v>
      </c>
      <c r="AC35" s="302">
        <v>2.3647794999999999E-2</v>
      </c>
      <c r="AD35" s="302">
        <v>1.459945E-3</v>
      </c>
      <c r="AE35" s="302">
        <v>2.6482150999999999E-2</v>
      </c>
      <c r="AF35" s="303">
        <v>1.6831229999999999E-3</v>
      </c>
      <c r="AG35" s="303">
        <v>2.0201628999999999E-2</v>
      </c>
      <c r="AH35" s="303">
        <v>3.4525509999999999E-3</v>
      </c>
      <c r="AI35" s="304">
        <v>4.3944379999999996E-3</v>
      </c>
      <c r="AJ35" s="304">
        <v>4.4014229999999998E-3</v>
      </c>
      <c r="AK35" s="304">
        <v>1.0920579999999999E-3</v>
      </c>
      <c r="AL35" s="304">
        <v>2.730555E-3</v>
      </c>
      <c r="AM35" s="304">
        <v>2.8706259999999998E-3</v>
      </c>
      <c r="AN35" s="304">
        <v>1.2630079999999999E-3</v>
      </c>
      <c r="AO35" s="304">
        <v>8.5418890000000004E-3</v>
      </c>
      <c r="AP35" s="304">
        <v>6.5939700000000004E-4</v>
      </c>
      <c r="AQ35" s="304">
        <v>1.41385E-4</v>
      </c>
      <c r="AR35" s="304">
        <v>1.4211135E-2</v>
      </c>
      <c r="AS35" s="304">
        <v>2.8807289999999998E-3</v>
      </c>
      <c r="AT35" s="304">
        <v>1.315798E-3</v>
      </c>
      <c r="AU35" s="304">
        <v>6.1421130000000003E-3</v>
      </c>
    </row>
    <row r="36" spans="1:47">
      <c r="A36" s="14" t="str">
        <f>Power!A36</f>
        <v>462.libquantum</v>
      </c>
      <c r="B36" s="14" t="str">
        <f>Power!B36</f>
        <v>NN</v>
      </c>
      <c r="C36" s="297">
        <v>9.3326160000000002E-3</v>
      </c>
      <c r="D36" s="297">
        <v>1.8739570000000001E-3</v>
      </c>
      <c r="E36" s="298">
        <v>3.4980689999999999E-3</v>
      </c>
      <c r="F36" s="299">
        <v>4.7764239999999996E-3</v>
      </c>
      <c r="G36" s="300">
        <v>4.4751831999999998E-2</v>
      </c>
      <c r="H36" s="300">
        <v>2.1104687E-2</v>
      </c>
      <c r="I36" s="300">
        <v>1.6216477999999999E-2</v>
      </c>
      <c r="J36" s="300">
        <v>9.7761713E-2</v>
      </c>
      <c r="K36" s="300">
        <v>3.2418957999999998E-2</v>
      </c>
      <c r="L36" s="300">
        <v>1.3257817E-2</v>
      </c>
      <c r="M36" s="300">
        <v>5.7313820000000001E-3</v>
      </c>
      <c r="N36" s="300">
        <v>3.6805309000000001E-2</v>
      </c>
      <c r="O36" s="300">
        <v>0.176055766</v>
      </c>
      <c r="P36" s="300">
        <v>4.5247280000000004E-3</v>
      </c>
      <c r="Q36" s="300">
        <v>1.7443819999999999E-2</v>
      </c>
      <c r="R36" s="300">
        <v>1.7462035000000001E-2</v>
      </c>
      <c r="S36" s="300">
        <v>2.4174454000000001E-2</v>
      </c>
      <c r="T36" s="300">
        <v>4.6469798999999999E-2</v>
      </c>
      <c r="U36" s="300">
        <v>3.3962530000000001E-3</v>
      </c>
      <c r="V36" s="300">
        <v>5.4622519999999999E-3</v>
      </c>
      <c r="W36" s="300">
        <v>1.0694819E-2</v>
      </c>
      <c r="X36" s="300">
        <v>1.0024661000000001E-2</v>
      </c>
      <c r="Y36" s="300">
        <v>6.5765400000000003E-4</v>
      </c>
      <c r="Z36" s="300">
        <v>1.84177E-3</v>
      </c>
      <c r="AA36" s="301">
        <v>9.3760609999999998E-3</v>
      </c>
      <c r="AB36" s="301">
        <v>5.1110930999999998E-2</v>
      </c>
      <c r="AC36" s="302">
        <v>1.290495E-3</v>
      </c>
      <c r="AD36" s="302">
        <v>1.878233E-3</v>
      </c>
      <c r="AE36" s="302">
        <v>2.8192802999999999E-2</v>
      </c>
      <c r="AF36" s="303">
        <v>1.927348E-3</v>
      </c>
      <c r="AG36" s="303">
        <v>1.9787896999999999E-2</v>
      </c>
      <c r="AH36" s="303">
        <v>9.8134829999999996E-3</v>
      </c>
      <c r="AI36" s="304">
        <v>4.9850420000000003E-3</v>
      </c>
      <c r="AJ36" s="304">
        <v>6.8807240000000004E-3</v>
      </c>
      <c r="AK36" s="304">
        <v>1.660368E-3</v>
      </c>
      <c r="AL36" s="304">
        <v>6.2414700000000003E-4</v>
      </c>
      <c r="AM36" s="304">
        <v>3.9405320000000001E-3</v>
      </c>
      <c r="AN36" s="304">
        <v>4.1717769999999998E-3</v>
      </c>
      <c r="AO36" s="304">
        <v>6.6915159999999998E-3</v>
      </c>
      <c r="AP36" s="304">
        <v>2.2579319999999998E-3</v>
      </c>
      <c r="AQ36" s="304">
        <v>4.450819E-3</v>
      </c>
      <c r="AR36" s="304">
        <v>1.5063424000000001E-2</v>
      </c>
      <c r="AS36" s="304">
        <v>2.0093260000000001E-3</v>
      </c>
      <c r="AT36" s="304">
        <v>2.774955E-3</v>
      </c>
      <c r="AU36" s="304">
        <v>4.9101839999999997E-3</v>
      </c>
    </row>
    <row r="37" spans="1:47">
      <c r="A37" s="14" t="str">
        <f>Power!A37</f>
        <v>464.h264ref</v>
      </c>
      <c r="B37" s="14" t="str">
        <f>Power!B37</f>
        <v>NN</v>
      </c>
      <c r="C37" s="297">
        <v>3.3191420000000002E-3</v>
      </c>
      <c r="D37" s="297">
        <v>3.5754229999999999E-3</v>
      </c>
      <c r="E37" s="298">
        <v>1.0994869999999999E-3</v>
      </c>
      <c r="F37" s="299">
        <v>1.523892E-3</v>
      </c>
      <c r="G37" s="300">
        <v>3.0990759999999999E-2</v>
      </c>
      <c r="H37" s="300">
        <v>0.13006115900000001</v>
      </c>
      <c r="I37" s="300">
        <v>2.1370980000000001E-2</v>
      </c>
      <c r="J37" s="300">
        <v>7.1067839999999993E-2</v>
      </c>
      <c r="K37" s="300">
        <v>3.0405701E-2</v>
      </c>
      <c r="L37" s="300">
        <v>2.0837194999999999E-2</v>
      </c>
      <c r="M37" s="300">
        <v>4.1333800000000002E-4</v>
      </c>
      <c r="N37" s="300">
        <v>8.1758381000000005E-2</v>
      </c>
      <c r="O37" s="300">
        <v>0.14910435</v>
      </c>
      <c r="P37" s="300">
        <v>3.5963617000000003E-2</v>
      </c>
      <c r="Q37" s="300">
        <v>6.326267E-3</v>
      </c>
      <c r="R37" s="300">
        <v>1.287024E-2</v>
      </c>
      <c r="S37" s="300">
        <v>1.4706815E-2</v>
      </c>
      <c r="T37" s="300">
        <v>6.9298290000000002E-3</v>
      </c>
      <c r="U37" s="300">
        <v>2.334535E-3</v>
      </c>
      <c r="V37" s="300">
        <v>4.4039500000000002E-3</v>
      </c>
      <c r="W37" s="300">
        <v>1.0201602000000001E-2</v>
      </c>
      <c r="X37" s="300">
        <v>3.0209310000000001E-3</v>
      </c>
      <c r="Y37" s="300">
        <v>5.9206700000000005E-4</v>
      </c>
      <c r="Z37" s="300">
        <v>4.8226099999999997E-3</v>
      </c>
      <c r="AA37" s="301">
        <v>8.4053730000000007E-3</v>
      </c>
      <c r="AB37" s="301">
        <v>2.9350151000000001E-2</v>
      </c>
      <c r="AC37" s="302">
        <v>1.6693435E-2</v>
      </c>
      <c r="AD37" s="302">
        <v>3.4242090000000001E-3</v>
      </c>
      <c r="AE37" s="302">
        <v>2.7458193999999998E-2</v>
      </c>
      <c r="AF37" s="303">
        <v>8.9998200000000002E-4</v>
      </c>
      <c r="AG37" s="303">
        <v>2.0578615000000001E-2</v>
      </c>
      <c r="AH37" s="303">
        <v>5.039371E-3</v>
      </c>
      <c r="AI37" s="304">
        <v>2.3698629999999998E-3</v>
      </c>
      <c r="AJ37" s="304">
        <v>3.2142310000000001E-3</v>
      </c>
      <c r="AK37" s="304">
        <v>2.928716E-3</v>
      </c>
      <c r="AL37" s="304">
        <v>4.8295899999999998E-4</v>
      </c>
      <c r="AM37" s="304">
        <v>3.253063E-3</v>
      </c>
      <c r="AN37" s="304">
        <v>7.7846199999999995E-4</v>
      </c>
      <c r="AO37" s="304">
        <v>7.1962040000000003E-3</v>
      </c>
      <c r="AP37" s="304">
        <v>2.55715E-4</v>
      </c>
      <c r="AQ37" s="304">
        <v>2.7913339999999999E-3</v>
      </c>
      <c r="AR37" s="304">
        <v>1.6173667999999999E-2</v>
      </c>
      <c r="AS37" s="304">
        <v>2.8562240000000001E-3</v>
      </c>
      <c r="AT37" s="304">
        <v>4.2187600000000001E-4</v>
      </c>
      <c r="AU37" s="304">
        <v>5.4873669999999999E-3</v>
      </c>
    </row>
    <row r="38" spans="1:47">
      <c r="A38" s="14" t="str">
        <f>Power!A38</f>
        <v>471.omnetpp</v>
      </c>
      <c r="B38" s="14" t="str">
        <f>Power!B38</f>
        <v>NN</v>
      </c>
      <c r="C38" s="297">
        <v>6.8460159999999999E-3</v>
      </c>
      <c r="D38" s="297">
        <v>3.4789399999999998E-3</v>
      </c>
      <c r="E38" s="298">
        <v>1.5831580000000001E-3</v>
      </c>
      <c r="F38" s="299">
        <v>2.1490723E-2</v>
      </c>
      <c r="G38" s="300">
        <v>0.102598761</v>
      </c>
      <c r="H38" s="300">
        <v>0.27245877800000001</v>
      </c>
      <c r="I38" s="300">
        <v>4.0726000999999998E-2</v>
      </c>
      <c r="J38" s="300">
        <v>3.3512976E-2</v>
      </c>
      <c r="K38" s="300">
        <v>0.26124588500000001</v>
      </c>
      <c r="L38" s="300">
        <v>3.7057263E-2</v>
      </c>
      <c r="M38" s="300">
        <v>6.9601979999999999E-3</v>
      </c>
      <c r="N38" s="300">
        <v>0.17192982600000001</v>
      </c>
      <c r="O38" s="300">
        <v>0.21096123899999999</v>
      </c>
      <c r="P38" s="300">
        <v>6.5480715999999994E-2</v>
      </c>
      <c r="Q38" s="300">
        <v>6.0576400000000004E-3</v>
      </c>
      <c r="R38" s="300">
        <v>3.0557983E-2</v>
      </c>
      <c r="S38" s="300">
        <v>1.0670923000000001E-2</v>
      </c>
      <c r="T38" s="300">
        <v>3.7875460000000001E-3</v>
      </c>
      <c r="U38" s="300">
        <v>1.358794E-3</v>
      </c>
      <c r="V38" s="300">
        <v>7.5471210000000004E-3</v>
      </c>
      <c r="W38" s="300">
        <v>2.8031309999999999E-3</v>
      </c>
      <c r="X38" s="300">
        <v>7.5891459999999997E-3</v>
      </c>
      <c r="Y38" s="300">
        <v>4.2805000000000002E-4</v>
      </c>
      <c r="Z38" s="300">
        <v>3.0567620000000002E-3</v>
      </c>
      <c r="AA38" s="301">
        <v>1.0376343999999999E-2</v>
      </c>
      <c r="AB38" s="301">
        <v>2.6204090000000002E-3</v>
      </c>
      <c r="AC38" s="302">
        <v>8.9409099999999996E-4</v>
      </c>
      <c r="AD38" s="302">
        <v>2.5196609999999999E-3</v>
      </c>
      <c r="AE38" s="302">
        <v>2.4436477000000002E-2</v>
      </c>
      <c r="AF38" s="303">
        <v>8.8975000000000002E-4</v>
      </c>
      <c r="AG38" s="303">
        <v>2.3391773000000001E-2</v>
      </c>
      <c r="AH38" s="303">
        <v>2.5023519999999998E-3</v>
      </c>
      <c r="AI38" s="304">
        <v>8.6162670000000004E-3</v>
      </c>
      <c r="AJ38" s="304">
        <v>4.8718420000000004E-3</v>
      </c>
      <c r="AK38" s="304">
        <v>3.1973199999999998E-4</v>
      </c>
      <c r="AL38" s="304">
        <v>1.406277E-3</v>
      </c>
      <c r="AM38" s="304">
        <v>2.6257530000000002E-3</v>
      </c>
      <c r="AN38" s="304">
        <v>2.0988220000000002E-3</v>
      </c>
      <c r="AO38" s="304">
        <v>9.6378550000000007E-3</v>
      </c>
      <c r="AP38" s="304">
        <v>2.322008E-3</v>
      </c>
      <c r="AQ38" s="304">
        <v>2.7934000000000001E-3</v>
      </c>
      <c r="AR38" s="304">
        <v>1.8220449E-2</v>
      </c>
      <c r="AS38" s="304">
        <v>1.331376E-3</v>
      </c>
      <c r="AT38" s="304">
        <v>5.1825500000000002E-4</v>
      </c>
      <c r="AU38" s="304">
        <v>6.6877550000000001E-3</v>
      </c>
    </row>
    <row r="39" spans="1:47">
      <c r="A39" s="14" t="str">
        <f>Power!A39</f>
        <v>473.astar</v>
      </c>
      <c r="B39" s="14" t="str">
        <f>Power!B39</f>
        <v>NN</v>
      </c>
      <c r="C39" s="297">
        <v>1.166966E-3</v>
      </c>
      <c r="D39" s="297">
        <v>8.8617000000000003E-4</v>
      </c>
      <c r="E39" s="298">
        <v>8.3981390000000006E-3</v>
      </c>
      <c r="F39" s="299">
        <v>1.030516E-3</v>
      </c>
      <c r="G39" s="300">
        <v>0.118263178</v>
      </c>
      <c r="H39" s="300">
        <v>0.117040388</v>
      </c>
      <c r="I39" s="300">
        <v>0.146790315</v>
      </c>
      <c r="J39" s="300">
        <v>5.6293398000000001E-2</v>
      </c>
      <c r="K39" s="300">
        <v>0.14294786400000001</v>
      </c>
      <c r="L39" s="300">
        <v>2.5619158E-2</v>
      </c>
      <c r="M39" s="300">
        <v>5.5981149999999999E-3</v>
      </c>
      <c r="N39" s="300">
        <v>9.4768888999999995E-2</v>
      </c>
      <c r="O39" s="300">
        <v>0.15803458400000001</v>
      </c>
      <c r="P39" s="300">
        <v>1.7466197999999999E-2</v>
      </c>
      <c r="Q39" s="300">
        <v>2.8588590000000001E-3</v>
      </c>
      <c r="R39" s="300">
        <v>4.3587882000000001E-2</v>
      </c>
      <c r="S39" s="300">
        <v>2.8381064000000001E-2</v>
      </c>
      <c r="T39" s="300">
        <v>3.469597E-3</v>
      </c>
      <c r="U39" s="300">
        <v>2.8782259999999998E-3</v>
      </c>
      <c r="V39" s="300">
        <v>9.6400329999999992E-3</v>
      </c>
      <c r="W39" s="300">
        <v>6.7159359999999996E-3</v>
      </c>
      <c r="X39" s="300">
        <v>7.6154170000000002E-3</v>
      </c>
      <c r="Y39" s="300">
        <v>8.0204899999999999E-4</v>
      </c>
      <c r="Z39" s="300">
        <v>3.282826E-3</v>
      </c>
      <c r="AA39" s="301">
        <v>8.3631190000000005E-3</v>
      </c>
      <c r="AB39" s="301">
        <v>1.7368290000000001E-3</v>
      </c>
      <c r="AC39" s="302">
        <v>2.2178390000000001E-3</v>
      </c>
      <c r="AD39" s="302">
        <v>1.0055560999999999E-2</v>
      </c>
      <c r="AE39" s="302">
        <v>2.755848E-2</v>
      </c>
      <c r="AF39" s="303">
        <v>1.525661E-3</v>
      </c>
      <c r="AG39" s="303">
        <v>1.9120587000000001E-2</v>
      </c>
      <c r="AH39" s="303">
        <v>3.6798600000000001E-3</v>
      </c>
      <c r="AI39" s="304">
        <v>4.7479840000000002E-3</v>
      </c>
      <c r="AJ39" s="304">
        <v>2.796804E-3</v>
      </c>
      <c r="AK39" s="304">
        <v>1.890409E-3</v>
      </c>
      <c r="AL39" s="304">
        <v>1.392232E-3</v>
      </c>
      <c r="AM39" s="304">
        <v>3.4965650000000001E-3</v>
      </c>
      <c r="AN39" s="304">
        <v>3.280645E-3</v>
      </c>
      <c r="AO39" s="304">
        <v>9.2204569999999996E-3</v>
      </c>
      <c r="AP39" s="304">
        <v>4.6137000000000001E-4</v>
      </c>
      <c r="AQ39" s="319">
        <v>3.68E-5</v>
      </c>
      <c r="AR39" s="304">
        <v>1.5510645E-2</v>
      </c>
      <c r="AS39" s="304">
        <v>2.8543489999999999E-3</v>
      </c>
      <c r="AT39" s="304">
        <v>2.0508420000000002E-3</v>
      </c>
      <c r="AU39" s="304">
        <v>5.0553020000000002E-3</v>
      </c>
    </row>
    <row r="40" spans="1:47">
      <c r="A40" s="14" t="str">
        <f>Power!A40</f>
        <v>483.xalancbmk</v>
      </c>
      <c r="B40" s="14" t="str">
        <f>Power!B40</f>
        <v>NN</v>
      </c>
      <c r="C40" s="297">
        <v>6.4240952000000004E-2</v>
      </c>
      <c r="D40" s="297">
        <v>1.272479E-3</v>
      </c>
      <c r="E40" s="298">
        <v>6.8770949999999997E-3</v>
      </c>
      <c r="F40" s="299">
        <v>1.3526916E-2</v>
      </c>
      <c r="G40" s="300">
        <v>7.0684403000000007E-2</v>
      </c>
      <c r="H40" s="300">
        <v>7.8593761999999998E-2</v>
      </c>
      <c r="I40" s="300">
        <v>2.4085072999999999E-2</v>
      </c>
      <c r="J40" s="300">
        <v>3.0703108999999999E-2</v>
      </c>
      <c r="K40" s="300">
        <v>0.208077976</v>
      </c>
      <c r="L40" s="300">
        <v>1.8385641000000001E-2</v>
      </c>
      <c r="M40" s="300">
        <v>9.9414949999999998E-3</v>
      </c>
      <c r="N40" s="300">
        <v>0.139427577</v>
      </c>
      <c r="O40" s="300">
        <v>0.18771900499999999</v>
      </c>
      <c r="P40" s="300">
        <v>1.893556E-3</v>
      </c>
      <c r="Q40" s="300">
        <v>1.3535626E-2</v>
      </c>
      <c r="R40" s="300">
        <v>2.3330024000000001E-2</v>
      </c>
      <c r="S40" s="300">
        <v>6.5148910000000001E-3</v>
      </c>
      <c r="T40" s="300">
        <v>3.0550371999999999E-2</v>
      </c>
      <c r="U40" s="300">
        <v>1.4302780000000001E-3</v>
      </c>
      <c r="V40" s="300">
        <v>1.1570874E-2</v>
      </c>
      <c r="W40" s="300">
        <v>2.2189610000000002E-3</v>
      </c>
      <c r="X40" s="300">
        <v>3.5652119999999999E-3</v>
      </c>
      <c r="Y40" s="300">
        <v>1.0463200000000001E-3</v>
      </c>
      <c r="Z40" s="300">
        <v>1.5030164E-2</v>
      </c>
      <c r="AA40" s="301">
        <v>8.4777169999999992E-3</v>
      </c>
      <c r="AB40" s="301">
        <v>2.3790249999999999E-3</v>
      </c>
      <c r="AC40" s="302">
        <v>5.3728780000000002E-3</v>
      </c>
      <c r="AD40" s="302">
        <v>4.1874700000000004E-3</v>
      </c>
      <c r="AE40" s="302">
        <v>6.7876769999999998E-3</v>
      </c>
      <c r="AF40" s="303">
        <v>3.391191E-3</v>
      </c>
      <c r="AG40" s="303">
        <v>1.6769287000000001E-2</v>
      </c>
      <c r="AH40" s="303">
        <v>3.9000939999999998E-3</v>
      </c>
      <c r="AI40" s="304">
        <v>5.4701380000000003E-3</v>
      </c>
      <c r="AJ40" s="304">
        <v>9.2566939999999993E-3</v>
      </c>
      <c r="AK40" s="304">
        <v>5.8552860000000003E-3</v>
      </c>
      <c r="AL40" s="304">
        <v>1.2599219999999999E-3</v>
      </c>
      <c r="AM40" s="304">
        <v>4.9274790000000002E-3</v>
      </c>
      <c r="AN40" s="304">
        <v>8.2809370000000004E-3</v>
      </c>
      <c r="AO40" s="304">
        <v>9.6415319999999995E-3</v>
      </c>
      <c r="AP40" s="304">
        <v>1.892506E-3</v>
      </c>
      <c r="AQ40" s="304">
        <v>9.840859999999999E-4</v>
      </c>
      <c r="AR40" s="304">
        <v>2.4413840999999999E-2</v>
      </c>
      <c r="AS40" s="304">
        <v>1.575601E-3</v>
      </c>
      <c r="AT40" s="304">
        <v>6.7037379999999999E-3</v>
      </c>
      <c r="AU40" s="304">
        <v>1.3196286999999999E-2</v>
      </c>
    </row>
    <row r="41" spans="1:47">
      <c r="A41" s="14" t="str">
        <f>Power!A41</f>
        <v>416.gamess</v>
      </c>
      <c r="B41" s="14" t="str">
        <f>Power!B41</f>
        <v>NN</v>
      </c>
      <c r="C41" s="297">
        <v>2.0744123999999999E-2</v>
      </c>
      <c r="D41" s="297">
        <v>2.9851529999999999E-3</v>
      </c>
      <c r="E41" s="298">
        <v>1.8724989999999999E-3</v>
      </c>
      <c r="F41" s="299">
        <v>1.3186913999999999E-2</v>
      </c>
      <c r="G41" s="300">
        <v>4.4844460000000003E-2</v>
      </c>
      <c r="H41" s="300">
        <v>2.1079209000000002E-2</v>
      </c>
      <c r="I41" s="300">
        <v>2.7690955E-2</v>
      </c>
      <c r="J41" s="300">
        <v>3.3175851999999999E-2</v>
      </c>
      <c r="K41" s="300">
        <v>0.17761127299999999</v>
      </c>
      <c r="L41" s="300">
        <v>7.8309759999999999E-3</v>
      </c>
      <c r="M41" s="300">
        <v>2.6841970000000001E-3</v>
      </c>
      <c r="N41" s="300">
        <v>9.1451227999999996E-2</v>
      </c>
      <c r="O41" s="300">
        <v>3.7212871000000002E-2</v>
      </c>
      <c r="P41" s="300">
        <v>3.2621921999999998E-2</v>
      </c>
      <c r="Q41" s="300">
        <v>3.293804E-3</v>
      </c>
      <c r="R41" s="300">
        <v>7.0590319999999998E-3</v>
      </c>
      <c r="S41" s="300">
        <v>1.6856880000000001E-3</v>
      </c>
      <c r="T41" s="300">
        <v>3.6574329999999999E-3</v>
      </c>
      <c r="U41" s="300">
        <v>2.8475589999999999E-3</v>
      </c>
      <c r="V41" s="300">
        <v>8.3382549999999993E-3</v>
      </c>
      <c r="W41" s="300">
        <v>6.3565380000000001E-3</v>
      </c>
      <c r="X41" s="300">
        <v>3.8918189999999999E-3</v>
      </c>
      <c r="Y41" s="300">
        <v>1.655386E-3</v>
      </c>
      <c r="Z41" s="300">
        <v>3.8494979999999998E-3</v>
      </c>
      <c r="AA41" s="301">
        <v>5.7672569999999996E-3</v>
      </c>
      <c r="AB41" s="301">
        <v>6.1672389999999997E-3</v>
      </c>
      <c r="AC41" s="302">
        <v>1.6387529000000001E-2</v>
      </c>
      <c r="AD41" s="302">
        <v>3.8828119999999998E-3</v>
      </c>
      <c r="AE41" s="302">
        <v>1.6879429999999999E-3</v>
      </c>
      <c r="AF41" s="303">
        <v>9.2809000000000001E-4</v>
      </c>
      <c r="AG41" s="303">
        <v>1.4995269E-2</v>
      </c>
      <c r="AH41" s="303">
        <v>2.9632949999999999E-3</v>
      </c>
      <c r="AI41" s="304">
        <v>3.1099669999999999E-3</v>
      </c>
      <c r="AJ41" s="304">
        <v>2.3436939999999999E-3</v>
      </c>
      <c r="AK41" s="304">
        <v>1.429395E-3</v>
      </c>
      <c r="AL41" s="304">
        <v>1.900559E-3</v>
      </c>
      <c r="AM41" s="304">
        <v>2.0526810000000002E-3</v>
      </c>
      <c r="AN41" s="304">
        <v>9.9688399999999996E-4</v>
      </c>
      <c r="AO41" s="304">
        <v>8.6244760000000007E-3</v>
      </c>
      <c r="AP41" s="304">
        <v>8.8599800000000004E-4</v>
      </c>
      <c r="AQ41" s="304">
        <v>8.2789599999999995E-4</v>
      </c>
      <c r="AR41" s="304">
        <v>1.1792403999999999E-2</v>
      </c>
      <c r="AS41" s="304">
        <v>3.7645349999999998E-3</v>
      </c>
      <c r="AT41" s="304">
        <v>2.2663900000000001E-3</v>
      </c>
      <c r="AU41" s="304">
        <v>6.7733380000000003E-3</v>
      </c>
    </row>
    <row r="42" spans="1:47">
      <c r="A42" s="14" t="str">
        <f>Power!A42</f>
        <v>433.milc</v>
      </c>
      <c r="B42" s="14" t="str">
        <f>Power!B42</f>
        <v>NN</v>
      </c>
      <c r="C42" s="297">
        <v>4.5657190000000002E-3</v>
      </c>
      <c r="D42" s="297">
        <v>2.70893E-3</v>
      </c>
      <c r="E42" s="298">
        <v>9.4109629999999996E-3</v>
      </c>
      <c r="F42" s="299">
        <v>5.7860059999999998E-3</v>
      </c>
      <c r="G42" s="300">
        <v>1.1618309E-2</v>
      </c>
      <c r="H42" s="300">
        <v>3.3146428999999998E-2</v>
      </c>
      <c r="I42" s="300">
        <v>3.5859881000000003E-2</v>
      </c>
      <c r="J42" s="300">
        <v>5.9777716000000002E-2</v>
      </c>
      <c r="K42" s="300">
        <v>6.9366279000000003E-2</v>
      </c>
      <c r="L42" s="300">
        <v>1.0461333999999999E-2</v>
      </c>
      <c r="M42" s="300">
        <v>1.0970458000000001E-2</v>
      </c>
      <c r="N42" s="300">
        <v>0.11317735600000001</v>
      </c>
      <c r="O42" s="300">
        <v>0.17545215</v>
      </c>
      <c r="P42" s="300">
        <v>3.8701444000000002E-2</v>
      </c>
      <c r="Q42" s="300">
        <v>1.0983853E-2</v>
      </c>
      <c r="R42" s="300">
        <v>1.6983324000000001E-2</v>
      </c>
      <c r="S42" s="300">
        <v>1.0807416E-2</v>
      </c>
      <c r="T42" s="300">
        <v>3.6687759999999999E-3</v>
      </c>
      <c r="U42" s="300">
        <v>1.1798010000000001E-3</v>
      </c>
      <c r="V42" s="300">
        <v>1.1594612000000001E-2</v>
      </c>
      <c r="W42" s="300">
        <v>2.7670419999999999E-3</v>
      </c>
      <c r="X42" s="300">
        <v>5.3502749999999998E-3</v>
      </c>
      <c r="Y42" s="300">
        <v>9.4402140000000006E-3</v>
      </c>
      <c r="Z42" s="300">
        <v>1.4323827000000001E-2</v>
      </c>
      <c r="AA42" s="301">
        <v>9.8000510000000006E-3</v>
      </c>
      <c r="AB42" s="301">
        <v>9.9099570000000005E-3</v>
      </c>
      <c r="AC42" s="302">
        <v>5.4534479999999996E-3</v>
      </c>
      <c r="AD42" s="302">
        <v>7.6080260000000004E-3</v>
      </c>
      <c r="AE42" s="302">
        <v>1.3387833E-2</v>
      </c>
      <c r="AF42" s="303">
        <v>2.0795779999999999E-3</v>
      </c>
      <c r="AG42" s="303">
        <v>1.5314138E-2</v>
      </c>
      <c r="AH42" s="303">
        <v>3.1119329999999999E-3</v>
      </c>
      <c r="AI42" s="304">
        <v>6.3073799999999996E-3</v>
      </c>
      <c r="AJ42" s="304">
        <v>3.4736469999999998E-3</v>
      </c>
      <c r="AK42" s="304">
        <v>5.5609199999999996E-3</v>
      </c>
      <c r="AL42" s="304">
        <v>4.3252819999999997E-3</v>
      </c>
      <c r="AM42" s="304">
        <v>1.711857E-3</v>
      </c>
      <c r="AN42" s="304">
        <v>4.3693569999999999E-3</v>
      </c>
      <c r="AO42" s="304">
        <v>7.8904579999999995E-3</v>
      </c>
      <c r="AP42" s="304">
        <v>2.9376939999999998E-3</v>
      </c>
      <c r="AQ42" s="304">
        <v>5.216633E-3</v>
      </c>
      <c r="AR42" s="304">
        <v>2.1296071999999999E-2</v>
      </c>
      <c r="AS42" s="304">
        <v>7.929897E-3</v>
      </c>
      <c r="AT42" s="304">
        <v>6.9088830000000002E-3</v>
      </c>
      <c r="AU42" s="304">
        <v>1.3028035E-2</v>
      </c>
    </row>
    <row r="43" spans="1:47">
      <c r="A43" s="14" t="str">
        <f>Power!A43</f>
        <v>434.zeusmp</v>
      </c>
      <c r="B43" s="14" t="str">
        <f>Power!B43</f>
        <v>NN</v>
      </c>
      <c r="C43" s="297">
        <v>6.5532150000000003E-3</v>
      </c>
      <c r="D43" s="297">
        <v>1.1209740000000001E-3</v>
      </c>
      <c r="E43" s="298">
        <v>3.6195469999999999E-3</v>
      </c>
      <c r="F43" s="299">
        <v>2.0415089000000001E-2</v>
      </c>
      <c r="G43" s="300">
        <v>3.9582472E-2</v>
      </c>
      <c r="H43" s="300">
        <v>0.12338199</v>
      </c>
      <c r="I43" s="300">
        <v>2.3942048E-2</v>
      </c>
      <c r="J43" s="300">
        <v>4.1545161999999997E-2</v>
      </c>
      <c r="K43" s="300">
        <v>3.1858319000000003E-2</v>
      </c>
      <c r="L43" s="300">
        <v>9.1456100000000004E-4</v>
      </c>
      <c r="M43" s="300">
        <v>7.4086669999999999E-3</v>
      </c>
      <c r="N43" s="300">
        <v>0.14949164300000001</v>
      </c>
      <c r="O43" s="300">
        <v>0.18556429499999999</v>
      </c>
      <c r="P43" s="300">
        <v>5.0814460999999998E-2</v>
      </c>
      <c r="Q43" s="300">
        <v>3.8825750000000001E-3</v>
      </c>
      <c r="R43" s="300">
        <v>2.8133627000000001E-2</v>
      </c>
      <c r="S43" s="300">
        <v>1.217735E-2</v>
      </c>
      <c r="T43" s="300">
        <v>3.7985039999999999E-3</v>
      </c>
      <c r="U43" s="300">
        <v>2.162747E-3</v>
      </c>
      <c r="V43" s="300">
        <v>6.7301339999999996E-3</v>
      </c>
      <c r="W43" s="300">
        <v>1.4635037E-2</v>
      </c>
      <c r="X43" s="300">
        <v>6.8201690000000001E-3</v>
      </c>
      <c r="Y43" s="300">
        <v>1.0757119999999999E-3</v>
      </c>
      <c r="Z43" s="300">
        <v>4.406844E-3</v>
      </c>
      <c r="AA43" s="301">
        <v>9.6603910000000008E-3</v>
      </c>
      <c r="AB43" s="301">
        <v>8.9870190000000006E-3</v>
      </c>
      <c r="AC43" s="302">
        <v>2.9135889999999998E-3</v>
      </c>
      <c r="AD43" s="302">
        <v>6.1275139999999997E-3</v>
      </c>
      <c r="AE43" s="302">
        <v>2.0084042E-2</v>
      </c>
      <c r="AF43" s="303">
        <v>2.124777E-3</v>
      </c>
      <c r="AG43" s="303">
        <v>1.3743372E-2</v>
      </c>
      <c r="AH43" s="303">
        <v>8.6240999999999998E-4</v>
      </c>
      <c r="AI43" s="304">
        <v>5.5473750000000002E-3</v>
      </c>
      <c r="AJ43" s="304">
        <v>2.8416880000000002E-3</v>
      </c>
      <c r="AK43" s="304">
        <v>1.1519499999999999E-3</v>
      </c>
      <c r="AL43" s="304">
        <v>6.0861400000000005E-4</v>
      </c>
      <c r="AM43" s="304">
        <v>2.9431990000000001E-3</v>
      </c>
      <c r="AN43" s="304">
        <v>1.7033510000000001E-3</v>
      </c>
      <c r="AO43" s="304">
        <v>8.5944130000000004E-3</v>
      </c>
      <c r="AP43" s="304">
        <v>1.404481E-3</v>
      </c>
      <c r="AQ43" s="304">
        <v>1.519489E-3</v>
      </c>
      <c r="AR43" s="304">
        <v>1.5360135E-2</v>
      </c>
      <c r="AS43" s="304">
        <v>2.8108389999999999E-3</v>
      </c>
      <c r="AT43" s="304">
        <v>1.5183970000000001E-3</v>
      </c>
      <c r="AU43" s="304">
        <v>7.2230539999999996E-3</v>
      </c>
    </row>
    <row r="44" spans="1:47">
      <c r="A44" s="14" t="str">
        <f>Power!A44</f>
        <v>435.gromacs</v>
      </c>
      <c r="B44" s="14" t="str">
        <f>Power!B44</f>
        <v>NN</v>
      </c>
      <c r="C44" s="297">
        <v>6.5386050000000003E-3</v>
      </c>
      <c r="D44" s="297">
        <v>2.6419859999999998E-3</v>
      </c>
      <c r="E44" s="298">
        <v>1.4474912E-2</v>
      </c>
      <c r="F44" s="299">
        <v>7.5334299999999998E-3</v>
      </c>
      <c r="G44" s="300">
        <v>1.7676457999999999E-2</v>
      </c>
      <c r="H44" s="300">
        <v>1.0458372000000001E-2</v>
      </c>
      <c r="I44" s="300">
        <v>2.5638205000000001E-2</v>
      </c>
      <c r="J44" s="300">
        <v>5.5827451E-2</v>
      </c>
      <c r="K44" s="300">
        <v>7.8284789999999993E-3</v>
      </c>
      <c r="L44" s="300">
        <v>1.1036163E-2</v>
      </c>
      <c r="M44" s="300">
        <v>3.7712010000000001E-3</v>
      </c>
      <c r="N44" s="300">
        <v>1.8236322999999999E-2</v>
      </c>
      <c r="O44" s="300">
        <v>0.13549045400000001</v>
      </c>
      <c r="P44" s="300">
        <v>5.0487070000000002E-2</v>
      </c>
      <c r="Q44" s="300">
        <v>2.5831869999999998E-3</v>
      </c>
      <c r="R44" s="300">
        <v>1.4811502000000001E-2</v>
      </c>
      <c r="S44" s="300">
        <v>4.1522208999999997E-2</v>
      </c>
      <c r="T44" s="300">
        <v>3.5267480000000001E-3</v>
      </c>
      <c r="U44" s="300">
        <v>1.7193829999999999E-3</v>
      </c>
      <c r="V44" s="300">
        <v>5.395047E-3</v>
      </c>
      <c r="W44" s="300">
        <v>1.4091737E-2</v>
      </c>
      <c r="X44" s="300">
        <v>4.705033E-3</v>
      </c>
      <c r="Y44" s="300">
        <v>2.2146470000000001E-3</v>
      </c>
      <c r="Z44" s="300">
        <v>6.5499260000000002E-3</v>
      </c>
      <c r="AA44" s="301">
        <v>4.0791789999999996E-3</v>
      </c>
      <c r="AB44" s="301">
        <v>1.0759111E-2</v>
      </c>
      <c r="AC44" s="302">
        <v>3.7992080000000001E-3</v>
      </c>
      <c r="AD44" s="302">
        <v>1.9436709999999999E-3</v>
      </c>
      <c r="AE44" s="302">
        <v>5.6431739999999999E-3</v>
      </c>
      <c r="AF44" s="303">
        <v>1.7176509999999999E-3</v>
      </c>
      <c r="AG44" s="303">
        <v>1.2846135E-2</v>
      </c>
      <c r="AH44" s="303">
        <v>3.7424860000000002E-3</v>
      </c>
      <c r="AI44" s="304">
        <v>3.9826669999999996E-3</v>
      </c>
      <c r="AJ44" s="304">
        <v>2.4622730000000001E-3</v>
      </c>
      <c r="AK44" s="304">
        <v>9.4835799999999995E-4</v>
      </c>
      <c r="AL44" s="304">
        <v>1.765899E-3</v>
      </c>
      <c r="AM44" s="304">
        <v>3.7913230000000001E-3</v>
      </c>
      <c r="AN44" s="304">
        <v>2.7915539999999999E-3</v>
      </c>
      <c r="AO44" s="304">
        <v>7.0777369999999997E-3</v>
      </c>
      <c r="AP44" s="304">
        <v>2.061139E-3</v>
      </c>
      <c r="AQ44" s="304">
        <v>6.8732199999999998E-4</v>
      </c>
      <c r="AR44" s="304">
        <v>1.3706828000000001E-2</v>
      </c>
      <c r="AS44" s="304">
        <v>2.814535E-3</v>
      </c>
      <c r="AT44" s="304">
        <v>1.0854666000000001E-2</v>
      </c>
      <c r="AU44" s="304">
        <v>5.7592440000000002E-3</v>
      </c>
    </row>
    <row r="45" spans="1:47">
      <c r="A45" s="14" t="str">
        <f>Power!A45</f>
        <v>436.cactusADM</v>
      </c>
      <c r="B45" s="14" t="str">
        <f>Power!B45</f>
        <v>NN</v>
      </c>
      <c r="C45" s="297">
        <v>1.0556074E-2</v>
      </c>
      <c r="D45" s="297">
        <v>1.5903805999999999E-2</v>
      </c>
      <c r="E45" s="298">
        <v>7.3539700000000005E-4</v>
      </c>
      <c r="F45" s="299">
        <v>2.2060960000000001E-2</v>
      </c>
      <c r="G45" s="300">
        <v>5.812411E-2</v>
      </c>
      <c r="H45" s="300">
        <v>5.9993813999999999E-2</v>
      </c>
      <c r="I45" s="300">
        <v>1.6813521000000001E-2</v>
      </c>
      <c r="J45" s="300">
        <v>3.5582625E-2</v>
      </c>
      <c r="K45" s="300">
        <v>0.18947372100000001</v>
      </c>
      <c r="L45" s="300">
        <v>6.29902E-4</v>
      </c>
      <c r="M45" s="300">
        <v>2.3918486999999999E-2</v>
      </c>
      <c r="N45" s="300">
        <v>0.152269442</v>
      </c>
      <c r="O45" s="300">
        <v>0.20394214599999999</v>
      </c>
      <c r="P45" s="300">
        <v>5.1690220000000002E-2</v>
      </c>
      <c r="Q45" s="300">
        <v>7.4174920000000004E-3</v>
      </c>
      <c r="R45" s="300">
        <v>1.2434086E-2</v>
      </c>
      <c r="S45" s="300">
        <v>5.8287407999999999E-2</v>
      </c>
      <c r="T45" s="300">
        <v>1.5793382000000002E-2</v>
      </c>
      <c r="U45" s="300">
        <v>7.7028690000000002E-3</v>
      </c>
      <c r="V45" s="300">
        <v>6.6291470000000002E-3</v>
      </c>
      <c r="W45" s="300">
        <v>2.7020012999999999E-2</v>
      </c>
      <c r="X45" s="300">
        <v>8.319936E-3</v>
      </c>
      <c r="Y45" s="300">
        <v>7.3670799999999998E-4</v>
      </c>
      <c r="Z45" s="300">
        <v>2.8958809999999999E-3</v>
      </c>
      <c r="AA45" s="301">
        <v>6.4957030000000002E-3</v>
      </c>
      <c r="AB45" s="301">
        <v>7.1803420000000001E-3</v>
      </c>
      <c r="AC45" s="302">
        <v>1.7284640000000001E-3</v>
      </c>
      <c r="AD45" s="302">
        <v>2.8637530000000001E-3</v>
      </c>
      <c r="AE45" s="302">
        <v>4.9320370000000002E-3</v>
      </c>
      <c r="AF45" s="303">
        <v>8.7930199999999999E-4</v>
      </c>
      <c r="AG45" s="303">
        <v>1.5479415999999999E-2</v>
      </c>
      <c r="AH45" s="303">
        <v>9.0808590000000002E-3</v>
      </c>
      <c r="AI45" s="304">
        <v>7.301348E-3</v>
      </c>
      <c r="AJ45" s="304">
        <v>2.8556620000000001E-3</v>
      </c>
      <c r="AK45" s="304">
        <v>1.5337300000000001E-3</v>
      </c>
      <c r="AL45" s="304">
        <v>4.3796570000000003E-3</v>
      </c>
      <c r="AM45" s="304">
        <v>1.5707067000000002E-2</v>
      </c>
      <c r="AN45" s="304">
        <v>4.3737170000000001E-3</v>
      </c>
      <c r="AO45" s="304">
        <v>1.0326594E-2</v>
      </c>
      <c r="AP45" s="304">
        <v>4.6324160000000003E-3</v>
      </c>
      <c r="AQ45" s="304">
        <v>1.116906E-3</v>
      </c>
      <c r="AR45" s="304">
        <v>1.5832915999999999E-2</v>
      </c>
      <c r="AS45" s="304">
        <v>3.3264129999999999E-3</v>
      </c>
      <c r="AT45" s="304">
        <v>1.843211E-3</v>
      </c>
      <c r="AU45" s="304">
        <v>4.6548789999999998E-3</v>
      </c>
    </row>
    <row r="46" spans="1:47">
      <c r="A46" s="14" t="str">
        <f>Power!A46</f>
        <v>437.leslie3d</v>
      </c>
      <c r="B46" s="14" t="str">
        <f>Power!B46</f>
        <v>NN</v>
      </c>
      <c r="C46" s="297">
        <v>7.90784E-4</v>
      </c>
      <c r="D46" s="297">
        <v>8.0212600000000001E-4</v>
      </c>
      <c r="E46" s="298">
        <v>1.3803369999999999E-3</v>
      </c>
      <c r="F46" s="299">
        <v>5.3571199999999999E-3</v>
      </c>
      <c r="G46" s="300">
        <v>0.111336597</v>
      </c>
      <c r="H46" s="300">
        <v>8.7527584000000005E-2</v>
      </c>
      <c r="I46" s="300">
        <v>4.120439E-2</v>
      </c>
      <c r="J46" s="300">
        <v>3.1823561E-2</v>
      </c>
      <c r="K46" s="300">
        <v>0.18458738</v>
      </c>
      <c r="L46" s="300">
        <v>1.3435888E-2</v>
      </c>
      <c r="M46" s="300">
        <v>1.2235241000000001E-2</v>
      </c>
      <c r="N46" s="300">
        <v>0.138505446</v>
      </c>
      <c r="O46" s="300">
        <v>0.170108607</v>
      </c>
      <c r="P46" s="300">
        <v>4.6765853000000003E-2</v>
      </c>
      <c r="Q46" s="300">
        <v>3.7162520000000002E-3</v>
      </c>
      <c r="R46" s="300">
        <v>1.6955975000000002E-2</v>
      </c>
      <c r="S46" s="300">
        <v>3.4342150000000002E-2</v>
      </c>
      <c r="T46" s="300">
        <v>2.9838379999999999E-3</v>
      </c>
      <c r="U46" s="300">
        <v>9.4333000000000004E-4</v>
      </c>
      <c r="V46" s="300">
        <v>4.5534670000000003E-3</v>
      </c>
      <c r="W46" s="300">
        <v>1.3323412999999999E-2</v>
      </c>
      <c r="X46" s="300">
        <v>1.8481509999999999E-3</v>
      </c>
      <c r="Y46" s="300">
        <v>1.5903130000000001E-3</v>
      </c>
      <c r="Z46" s="300">
        <v>7.0958410000000003E-3</v>
      </c>
      <c r="AA46" s="301">
        <v>7.9406100000000007E-3</v>
      </c>
      <c r="AB46" s="301">
        <v>7.7987380000000004E-3</v>
      </c>
      <c r="AC46" s="302">
        <v>8.0106999999999997E-4</v>
      </c>
      <c r="AD46" s="302">
        <v>1.788921E-3</v>
      </c>
      <c r="AE46" s="302">
        <v>3.898426E-3</v>
      </c>
      <c r="AF46" s="303">
        <v>1.8307600000000001E-3</v>
      </c>
      <c r="AG46" s="303">
        <v>1.6854866E-2</v>
      </c>
      <c r="AH46" s="303">
        <v>2.8346679999999998E-3</v>
      </c>
      <c r="AI46" s="304">
        <v>6.9715630000000001E-3</v>
      </c>
      <c r="AJ46" s="304">
        <v>2.4485829999999998E-3</v>
      </c>
      <c r="AK46" s="304">
        <v>3.85272E-3</v>
      </c>
      <c r="AL46" s="304">
        <v>9.9083000000000005E-4</v>
      </c>
      <c r="AM46" s="304">
        <v>4.5657340000000001E-3</v>
      </c>
      <c r="AN46" s="304">
        <v>4.8804479999999999E-3</v>
      </c>
      <c r="AO46" s="304">
        <v>7.4840810000000001E-3</v>
      </c>
      <c r="AP46" s="304">
        <v>1.5251959999999999E-3</v>
      </c>
      <c r="AQ46" s="304">
        <v>7.0329099999999999E-4</v>
      </c>
      <c r="AR46" s="304">
        <v>1.6507648E-2</v>
      </c>
      <c r="AS46" s="304">
        <v>3.7476269999999999E-3</v>
      </c>
      <c r="AT46" s="304">
        <v>1.0705756E-2</v>
      </c>
      <c r="AU46" s="304">
        <v>4.4711940000000004E-3</v>
      </c>
    </row>
    <row r="47" spans="1:47">
      <c r="A47" s="14" t="str">
        <f>Power!A47</f>
        <v>444.namd</v>
      </c>
      <c r="B47" s="14" t="str">
        <f>Power!B47</f>
        <v>NN</v>
      </c>
      <c r="C47" s="297">
        <v>5.1228920000000004E-3</v>
      </c>
      <c r="D47" s="297">
        <v>2.4378849999999999E-3</v>
      </c>
      <c r="E47" s="298">
        <v>2.8419869999999998E-3</v>
      </c>
      <c r="F47" s="299">
        <v>2.2598025000000001E-2</v>
      </c>
      <c r="G47" s="300">
        <v>1.6092799000000001E-2</v>
      </c>
      <c r="H47" s="300">
        <v>0.18272168499999999</v>
      </c>
      <c r="I47" s="300">
        <v>3.2933632999999997E-2</v>
      </c>
      <c r="J47" s="300">
        <v>4.3573963E-2</v>
      </c>
      <c r="K47" s="300">
        <v>3.0221250000000001E-3</v>
      </c>
      <c r="L47" s="300">
        <v>2.8716518E-2</v>
      </c>
      <c r="M47" s="300">
        <v>5.7218649999999996E-3</v>
      </c>
      <c r="N47" s="300">
        <v>1.2102333E-2</v>
      </c>
      <c r="O47" s="300">
        <v>0.15805295999999999</v>
      </c>
      <c r="P47" s="300">
        <v>4.3011592000000001E-2</v>
      </c>
      <c r="Q47" s="300">
        <v>3.5867440000000002E-3</v>
      </c>
      <c r="R47" s="300">
        <v>2.2534460000000001E-3</v>
      </c>
      <c r="S47" s="300">
        <v>5.7581000000000004E-3</v>
      </c>
      <c r="T47" s="300">
        <v>5.0079300000000003E-4</v>
      </c>
      <c r="U47" s="300">
        <v>2.354479E-3</v>
      </c>
      <c r="V47" s="300">
        <v>1.1913241999999999E-2</v>
      </c>
      <c r="W47" s="300">
        <v>2.8475150000000001E-3</v>
      </c>
      <c r="X47" s="300">
        <v>6.8560089999999997E-3</v>
      </c>
      <c r="Y47" s="300">
        <v>7.0130799999999999E-4</v>
      </c>
      <c r="Z47" s="300">
        <v>5.5797349999999997E-3</v>
      </c>
      <c r="AA47" s="301">
        <v>7.4951669999999996E-3</v>
      </c>
      <c r="AB47" s="301">
        <v>7.0182730000000002E-3</v>
      </c>
      <c r="AC47" s="302">
        <v>7.1926200000000003E-3</v>
      </c>
      <c r="AD47" s="302">
        <v>1.8518160000000001E-3</v>
      </c>
      <c r="AE47" s="302">
        <v>3.9790449999999996E-3</v>
      </c>
      <c r="AF47" s="303">
        <v>1.3669439999999999E-3</v>
      </c>
      <c r="AG47" s="303">
        <v>2.4568085999999999E-2</v>
      </c>
      <c r="AH47" s="303">
        <v>7.1498199999999997E-4</v>
      </c>
      <c r="AI47" s="304">
        <v>2.4423779999999998E-3</v>
      </c>
      <c r="AJ47" s="304">
        <v>4.3929390000000002E-3</v>
      </c>
      <c r="AK47" s="304">
        <v>2.1685250000000001E-3</v>
      </c>
      <c r="AL47" s="304">
        <v>2.1077470000000001E-3</v>
      </c>
      <c r="AM47" s="304">
        <v>3.0467100000000002E-3</v>
      </c>
      <c r="AN47" s="304">
        <v>2.0627789999999998E-3</v>
      </c>
      <c r="AO47" s="304">
        <v>8.2497939999999995E-3</v>
      </c>
      <c r="AP47" s="304">
        <v>5.3711999999999998E-4</v>
      </c>
      <c r="AQ47" s="304">
        <v>6.7904399999999996E-4</v>
      </c>
      <c r="AR47" s="304">
        <v>1.4682835E-2</v>
      </c>
      <c r="AS47" s="304">
        <v>2.6859369999999998E-3</v>
      </c>
      <c r="AT47" s="304">
        <v>3.2284979999999998E-3</v>
      </c>
      <c r="AU47" s="304">
        <v>4.859164E-3</v>
      </c>
    </row>
    <row r="48" spans="1:47">
      <c r="A48" s="14" t="str">
        <f>Power!A48</f>
        <v>447.dealII</v>
      </c>
      <c r="B48" s="14" t="str">
        <f>Power!B48</f>
        <v>NN</v>
      </c>
      <c r="C48" s="297">
        <v>4.6497653999999999E-2</v>
      </c>
      <c r="D48" s="297">
        <v>7.2335399999999995E-4</v>
      </c>
      <c r="E48" s="298">
        <v>1.144932E-3</v>
      </c>
      <c r="F48" s="299">
        <v>9.7862409999999993E-3</v>
      </c>
      <c r="G48" s="300">
        <v>6.9389701999999998E-2</v>
      </c>
      <c r="H48" s="300">
        <v>0.16171168599999999</v>
      </c>
      <c r="I48" s="300">
        <v>3.2842997999999998E-2</v>
      </c>
      <c r="J48" s="300">
        <v>1.6821452000000001E-2</v>
      </c>
      <c r="K48" s="300">
        <v>2.3176171999999998E-2</v>
      </c>
      <c r="L48" s="300">
        <v>3.3142079999999999E-3</v>
      </c>
      <c r="M48" s="300">
        <v>6.6382159999999997E-3</v>
      </c>
      <c r="N48" s="300">
        <v>4.1929771999999997E-2</v>
      </c>
      <c r="O48" s="300">
        <v>9.1556529999999997E-3</v>
      </c>
      <c r="P48" s="300">
        <v>7.0009399999999996E-4</v>
      </c>
      <c r="Q48" s="300">
        <v>4.0405770000000001E-3</v>
      </c>
      <c r="R48" s="300">
        <v>2.3890739000000001E-2</v>
      </c>
      <c r="S48" s="300">
        <v>2.2893269000000001E-2</v>
      </c>
      <c r="T48" s="300">
        <v>1.9857199999999998E-3</v>
      </c>
      <c r="U48" s="300">
        <v>8.9310400000000003E-4</v>
      </c>
      <c r="V48" s="300">
        <v>9.6173760000000004E-3</v>
      </c>
      <c r="W48" s="300">
        <v>7.8856210000000006E-3</v>
      </c>
      <c r="X48" s="300">
        <v>7.220321E-3</v>
      </c>
      <c r="Y48" s="300">
        <v>7.5731099999999999E-4</v>
      </c>
      <c r="Z48" s="300">
        <v>4.8184329999999996E-3</v>
      </c>
      <c r="AA48" s="301">
        <v>1.056577E-2</v>
      </c>
      <c r="AB48" s="301">
        <v>1.0213685E-2</v>
      </c>
      <c r="AC48" s="302">
        <v>1.2989519999999999E-3</v>
      </c>
      <c r="AD48" s="302">
        <v>1.0039980000000001E-3</v>
      </c>
      <c r="AE48" s="302">
        <v>2.5212170000000001E-3</v>
      </c>
      <c r="AF48" s="303">
        <v>2.2222660000000001E-3</v>
      </c>
      <c r="AG48" s="303">
        <v>1.6573239999999999E-2</v>
      </c>
      <c r="AH48" s="303">
        <v>4.6480419999999998E-3</v>
      </c>
      <c r="AI48" s="304">
        <v>3.655929E-3</v>
      </c>
      <c r="AJ48" s="304">
        <v>1.7369659999999999E-3</v>
      </c>
      <c r="AK48" s="304">
        <v>1.349341E-3</v>
      </c>
      <c r="AL48" s="304">
        <v>2.9942319999999999E-3</v>
      </c>
      <c r="AM48" s="304">
        <v>3.3107359999999999E-3</v>
      </c>
      <c r="AN48" s="304">
        <v>1.9737399999999999E-3</v>
      </c>
      <c r="AO48" s="304">
        <v>9.6440469999999993E-3</v>
      </c>
      <c r="AP48" s="304">
        <v>8.1974399999999996E-4</v>
      </c>
      <c r="AQ48" s="304">
        <v>1.1199999999999999E-3</v>
      </c>
      <c r="AR48" s="304">
        <v>6.8603789999999998E-3</v>
      </c>
      <c r="AS48" s="304">
        <v>3.4978100000000001E-3</v>
      </c>
      <c r="AT48" s="304">
        <v>2.0854760000000002E-3</v>
      </c>
      <c r="AU48" s="304">
        <v>6.2604319999999998E-3</v>
      </c>
    </row>
    <row r="49" spans="1:47">
      <c r="A49" s="14" t="str">
        <f>Power!A49</f>
        <v>450.soplex</v>
      </c>
      <c r="B49" s="14" t="str">
        <f>Power!B49</f>
        <v>NN</v>
      </c>
      <c r="C49" s="297">
        <v>4.155873E-3</v>
      </c>
      <c r="D49" s="297">
        <v>1.4688220000000001E-3</v>
      </c>
      <c r="E49" s="298">
        <v>2.634089E-3</v>
      </c>
      <c r="F49" s="299">
        <v>2.0876212000000002E-2</v>
      </c>
      <c r="G49" s="300">
        <v>9.2056750000000007E-2</v>
      </c>
      <c r="H49" s="300">
        <v>5.595526E-3</v>
      </c>
      <c r="I49" s="300">
        <v>4.2030659999999997E-2</v>
      </c>
      <c r="J49" s="300">
        <v>7.8521020999999996E-2</v>
      </c>
      <c r="K49" s="300">
        <v>0.169428153</v>
      </c>
      <c r="L49" s="300">
        <v>3.2441813999999999E-2</v>
      </c>
      <c r="M49" s="300">
        <v>2.9620964E-2</v>
      </c>
      <c r="N49" s="300">
        <v>5.3234565999999997E-2</v>
      </c>
      <c r="O49" s="300">
        <v>0.12223816699999999</v>
      </c>
      <c r="P49" s="300">
        <v>2.9571337E-2</v>
      </c>
      <c r="Q49" s="300">
        <v>1.3717905000000001E-2</v>
      </c>
      <c r="R49" s="300">
        <v>9.4550945999999997E-2</v>
      </c>
      <c r="S49" s="300">
        <v>7.4506989999999999E-3</v>
      </c>
      <c r="T49" s="300">
        <v>8.177508E-3</v>
      </c>
      <c r="U49" s="300">
        <v>3.0646879999999999E-3</v>
      </c>
      <c r="V49" s="300">
        <v>8.7781739999999997E-3</v>
      </c>
      <c r="W49" s="300">
        <v>6.6350569999999998E-3</v>
      </c>
      <c r="X49" s="300">
        <v>1.205381E-2</v>
      </c>
      <c r="Y49" s="300">
        <v>1.3331226E-2</v>
      </c>
      <c r="Z49" s="300">
        <v>1.6809766E-2</v>
      </c>
      <c r="AA49" s="301">
        <v>1.1208991E-2</v>
      </c>
      <c r="AB49" s="301">
        <v>7.9959650000000007E-3</v>
      </c>
      <c r="AC49" s="302">
        <v>4.5962319999999996E-3</v>
      </c>
      <c r="AD49" s="302">
        <v>8.3881430000000007E-3</v>
      </c>
      <c r="AE49" s="302">
        <v>6.9684184999999996E-2</v>
      </c>
      <c r="AF49" s="303">
        <v>3.0252460000000001E-3</v>
      </c>
      <c r="AG49" s="303">
        <v>1.8140732999999999E-2</v>
      </c>
      <c r="AH49" s="303">
        <v>5.2322469999999998E-3</v>
      </c>
      <c r="AI49" s="304">
        <v>6.9178540000000002E-3</v>
      </c>
      <c r="AJ49" s="304">
        <v>8.0333550000000007E-3</v>
      </c>
      <c r="AK49" s="304">
        <v>3.9087519999999997E-3</v>
      </c>
      <c r="AL49" s="304">
        <v>7.4721290000000001E-3</v>
      </c>
      <c r="AM49" s="304">
        <v>5.7580399999999999E-3</v>
      </c>
      <c r="AN49" s="304">
        <v>9.0100449999999995E-3</v>
      </c>
      <c r="AO49" s="304">
        <v>7.8627820000000005E-3</v>
      </c>
      <c r="AP49" s="304">
        <v>3.9686959999999999E-3</v>
      </c>
      <c r="AQ49" s="304">
        <v>1.4074789999999999E-3</v>
      </c>
      <c r="AR49" s="304">
        <v>6.4849230000000001E-3</v>
      </c>
      <c r="AS49" s="304">
        <v>4.1787819999999998E-3</v>
      </c>
      <c r="AT49" s="304">
        <v>5.390822E-3</v>
      </c>
      <c r="AU49" s="304">
        <v>1.3479671E-2</v>
      </c>
    </row>
    <row r="50" spans="1:47">
      <c r="A50" s="14" t="str">
        <f>Power!A50</f>
        <v>453.povray</v>
      </c>
      <c r="B50" s="14" t="str">
        <f>Power!B50</f>
        <v>NN</v>
      </c>
      <c r="C50" s="297">
        <v>5.7522019999999997E-3</v>
      </c>
      <c r="D50" s="297">
        <v>9.9917699999999996E-4</v>
      </c>
      <c r="E50" s="298">
        <v>2.513094E-3</v>
      </c>
      <c r="F50" s="299">
        <v>1.9204700000000002E-2</v>
      </c>
      <c r="G50" s="300">
        <v>0.19417438200000001</v>
      </c>
      <c r="H50" s="300">
        <v>0.15040448300000001</v>
      </c>
      <c r="I50" s="300">
        <v>6.8363171E-2</v>
      </c>
      <c r="J50" s="300">
        <v>2.3337317999999999E-2</v>
      </c>
      <c r="K50" s="300">
        <v>0.186452639</v>
      </c>
      <c r="L50" s="300">
        <v>4.5227351999999998E-2</v>
      </c>
      <c r="M50" s="300">
        <v>7.7500060000000003E-3</v>
      </c>
      <c r="N50" s="300">
        <v>5.5721049999999999E-3</v>
      </c>
      <c r="O50" s="300">
        <v>0.16656870300000001</v>
      </c>
      <c r="P50" s="300">
        <v>3.682135E-3</v>
      </c>
      <c r="Q50" s="300">
        <v>5.2316760000000002E-3</v>
      </c>
      <c r="R50" s="300">
        <v>1.1847688E-2</v>
      </c>
      <c r="S50" s="300">
        <v>1.6985014999999999E-2</v>
      </c>
      <c r="T50" s="300">
        <v>1.2282925E-2</v>
      </c>
      <c r="U50" s="300">
        <v>5.3395689999999997E-3</v>
      </c>
      <c r="V50" s="300">
        <v>7.8117519999999999E-3</v>
      </c>
      <c r="W50" s="300">
        <v>7.368978E-3</v>
      </c>
      <c r="X50" s="300">
        <v>4.1387969999999996E-3</v>
      </c>
      <c r="Y50" s="300">
        <v>3.4909699999999999E-3</v>
      </c>
      <c r="Z50" s="300">
        <v>7.8597600000000004E-3</v>
      </c>
      <c r="AA50" s="301">
        <v>1.0022692999999999E-2</v>
      </c>
      <c r="AB50" s="301">
        <v>6.8292800000000001E-3</v>
      </c>
      <c r="AC50" s="302">
        <v>1.0163989E-2</v>
      </c>
      <c r="AD50" s="302">
        <v>1.0630407E-2</v>
      </c>
      <c r="AE50" s="302">
        <v>1.7674120000000001E-3</v>
      </c>
      <c r="AF50" s="303">
        <v>3.3116069999999998E-3</v>
      </c>
      <c r="AG50" s="303">
        <v>1.7975886E-2</v>
      </c>
      <c r="AH50" s="303">
        <v>5.3669110000000003E-3</v>
      </c>
      <c r="AI50" s="304">
        <v>2.0868340000000001E-3</v>
      </c>
      <c r="AJ50" s="304">
        <v>5.175537E-3</v>
      </c>
      <c r="AK50" s="304">
        <v>1.1384190000000001E-3</v>
      </c>
      <c r="AL50" s="304">
        <v>8.9888000000000001E-4</v>
      </c>
      <c r="AM50" s="304">
        <v>1.9147280000000001E-3</v>
      </c>
      <c r="AN50" s="304">
        <v>1.272532E-3</v>
      </c>
      <c r="AO50" s="304">
        <v>5.1940349999999996E-3</v>
      </c>
      <c r="AP50" s="304">
        <v>1.801782E-3</v>
      </c>
      <c r="AQ50" s="304">
        <v>9.4640800000000004E-4</v>
      </c>
      <c r="AR50" s="304">
        <v>1.4493170000000001E-3</v>
      </c>
      <c r="AS50" s="304">
        <v>3.740115E-3</v>
      </c>
      <c r="AT50" s="304">
        <v>2.35695E-3</v>
      </c>
      <c r="AU50" s="304">
        <v>6.0318960000000001E-3</v>
      </c>
    </row>
    <row r="51" spans="1:47">
      <c r="A51" s="14" t="str">
        <f>Power!A51</f>
        <v>454.calculix</v>
      </c>
      <c r="B51" s="14" t="str">
        <f>Power!B51</f>
        <v>NN</v>
      </c>
      <c r="C51" s="297">
        <v>4.1688907999999997E-2</v>
      </c>
      <c r="D51" s="297">
        <v>2.711948E-3</v>
      </c>
      <c r="E51" s="298">
        <v>5.981297E-3</v>
      </c>
      <c r="F51" s="299">
        <v>2.4487551E-2</v>
      </c>
      <c r="G51" s="300">
        <v>0.18513228100000001</v>
      </c>
      <c r="H51" s="300">
        <v>3.9035778E-2</v>
      </c>
      <c r="I51" s="300">
        <v>2.6406947E-2</v>
      </c>
      <c r="J51" s="300">
        <v>1.9286086000000001E-2</v>
      </c>
      <c r="K51" s="300">
        <v>1.5447291E-2</v>
      </c>
      <c r="L51" s="300">
        <v>1.2845534E-2</v>
      </c>
      <c r="M51" s="300">
        <v>8.4298310000000005E-3</v>
      </c>
      <c r="N51" s="300">
        <v>0.114219023</v>
      </c>
      <c r="O51" s="300">
        <v>0.17128895299999999</v>
      </c>
      <c r="P51" s="300">
        <v>4.8656788999999999E-2</v>
      </c>
      <c r="Q51" s="300">
        <v>3.6493440000000001E-3</v>
      </c>
      <c r="R51" s="300">
        <v>6.3620159999999999E-3</v>
      </c>
      <c r="S51" s="300">
        <v>3.7082170000000002E-3</v>
      </c>
      <c r="T51" s="300">
        <v>3.4905940000000001E-3</v>
      </c>
      <c r="U51" s="300">
        <v>2.3019519999999999E-3</v>
      </c>
      <c r="V51" s="300">
        <v>1.166128E-2</v>
      </c>
      <c r="W51" s="300">
        <v>1.2094653E-2</v>
      </c>
      <c r="X51" s="300">
        <v>9.3540299999999993E-3</v>
      </c>
      <c r="Y51" s="300">
        <v>4.7638299999999998E-4</v>
      </c>
      <c r="Z51" s="300">
        <v>2.7093270000000001E-3</v>
      </c>
      <c r="AA51" s="301">
        <v>8.5357239999999997E-3</v>
      </c>
      <c r="AB51" s="301">
        <v>1.4629335E-2</v>
      </c>
      <c r="AC51" s="302">
        <v>5.3949380000000002E-3</v>
      </c>
      <c r="AD51" s="302">
        <v>7.692857E-3</v>
      </c>
      <c r="AE51" s="302">
        <v>4.0513679999999996E-3</v>
      </c>
      <c r="AF51" s="303">
        <v>1.8892959999999999E-3</v>
      </c>
      <c r="AG51" s="303">
        <v>1.5697460999999999E-2</v>
      </c>
      <c r="AH51" s="303">
        <v>2.9791819999999999E-3</v>
      </c>
      <c r="AI51" s="304">
        <v>2.9657120000000001E-3</v>
      </c>
      <c r="AJ51" s="304">
        <v>1.85842E-3</v>
      </c>
      <c r="AK51" s="304">
        <v>9.3147800000000002E-4</v>
      </c>
      <c r="AL51" s="304">
        <v>1.3963070000000001E-3</v>
      </c>
      <c r="AM51" s="304">
        <v>1.7521069999999999E-3</v>
      </c>
      <c r="AN51" s="304">
        <v>1.470018E-3</v>
      </c>
      <c r="AO51" s="304">
        <v>6.054462E-3</v>
      </c>
      <c r="AP51" s="304">
        <v>1.0423940000000001E-3</v>
      </c>
      <c r="AQ51" s="304">
        <v>2.5588609999999999E-3</v>
      </c>
      <c r="AR51" s="304">
        <v>1.0093459999999999E-3</v>
      </c>
      <c r="AS51" s="304">
        <v>4.5774900000000002E-4</v>
      </c>
      <c r="AT51" s="304">
        <v>2.1781109999999999E-3</v>
      </c>
      <c r="AU51" s="304">
        <v>3.459864E-3</v>
      </c>
    </row>
    <row r="52" spans="1:47">
      <c r="A52" s="14" t="str">
        <f>Power!A52</f>
        <v>459.GemsFDTD</v>
      </c>
      <c r="B52" s="14" t="str">
        <f>Power!B52</f>
        <v>NN</v>
      </c>
      <c r="C52" s="297">
        <v>4.8902279999999999E-3</v>
      </c>
      <c r="D52" s="297">
        <v>2.242249E-3</v>
      </c>
      <c r="E52" s="298">
        <v>1.3611509999999999E-3</v>
      </c>
      <c r="F52" s="299">
        <v>9.2857870000000002E-3</v>
      </c>
      <c r="G52" s="300">
        <v>7.9115366000000006E-2</v>
      </c>
      <c r="H52" s="300">
        <v>8.9372191000000004E-2</v>
      </c>
      <c r="I52" s="300">
        <v>3.8966397999999999E-2</v>
      </c>
      <c r="J52" s="300">
        <v>2.1274680000000001E-2</v>
      </c>
      <c r="K52" s="300">
        <v>0.24443250699999999</v>
      </c>
      <c r="L52" s="300">
        <v>4.3760206000000003E-2</v>
      </c>
      <c r="M52" s="300">
        <v>6.0133799999999998E-4</v>
      </c>
      <c r="N52" s="300">
        <v>0.149787121</v>
      </c>
      <c r="O52" s="300">
        <v>0.199835868</v>
      </c>
      <c r="P52" s="300">
        <v>4.6477698999999997E-2</v>
      </c>
      <c r="Q52" s="300">
        <v>3.4294630000000002E-3</v>
      </c>
      <c r="R52" s="300">
        <v>1.3512611000000001E-2</v>
      </c>
      <c r="S52" s="300">
        <v>1.0012227E-2</v>
      </c>
      <c r="T52" s="300">
        <v>6.2064080000000001E-3</v>
      </c>
      <c r="U52" s="300">
        <v>2.8941029999999999E-3</v>
      </c>
      <c r="V52" s="300">
        <v>6.2774570000000002E-3</v>
      </c>
      <c r="W52" s="300">
        <v>3.498906E-3</v>
      </c>
      <c r="X52" s="300">
        <v>4.113879E-3</v>
      </c>
      <c r="Y52" s="300">
        <v>3.1998090000000001E-3</v>
      </c>
      <c r="Z52" s="300">
        <v>2.360343E-3</v>
      </c>
      <c r="AA52" s="301">
        <v>1.6568756E-2</v>
      </c>
      <c r="AB52" s="301">
        <v>7.5652849999999997E-3</v>
      </c>
      <c r="AC52" s="302">
        <v>9.9745400000000005E-4</v>
      </c>
      <c r="AD52" s="302">
        <v>1.5752190000000001E-3</v>
      </c>
      <c r="AE52" s="302">
        <v>1.4445759999999999E-3</v>
      </c>
      <c r="AF52" s="303">
        <v>1.844308E-3</v>
      </c>
      <c r="AG52" s="303">
        <v>1.7384110000000001E-2</v>
      </c>
      <c r="AH52" s="303">
        <v>5.3019139999999996E-3</v>
      </c>
      <c r="AI52" s="304">
        <v>7.5645690000000002E-3</v>
      </c>
      <c r="AJ52" s="304">
        <v>3.4997069999999999E-3</v>
      </c>
      <c r="AK52" s="304">
        <v>2.4082639999999998E-3</v>
      </c>
      <c r="AL52" s="304">
        <v>1.72864E-3</v>
      </c>
      <c r="AM52" s="304">
        <v>3.0757919999999999E-3</v>
      </c>
      <c r="AN52" s="304">
        <v>1.779147E-3</v>
      </c>
      <c r="AO52" s="304">
        <v>8.9703560000000005E-3</v>
      </c>
      <c r="AP52" s="304">
        <v>7.2183800000000004E-4</v>
      </c>
      <c r="AQ52" s="304">
        <v>1.4819309999999999E-3</v>
      </c>
      <c r="AR52" s="304">
        <v>2.9967100000000001E-3</v>
      </c>
      <c r="AS52" s="304">
        <v>1.7981640000000001E-3</v>
      </c>
      <c r="AT52" s="304">
        <v>1.3593360000000001E-3</v>
      </c>
      <c r="AU52" s="304">
        <v>8.3998809999999997E-3</v>
      </c>
    </row>
    <row r="53" spans="1:47">
      <c r="A53" s="14" t="str">
        <f>Power!A53</f>
        <v>465.tonto</v>
      </c>
      <c r="B53" s="14" t="str">
        <f>Power!B53</f>
        <v>NN</v>
      </c>
      <c r="C53" s="297">
        <v>1.8715506E-2</v>
      </c>
      <c r="D53" s="297">
        <v>1.2698329999999999E-3</v>
      </c>
      <c r="E53" s="298">
        <v>2.7852430000000002E-3</v>
      </c>
      <c r="F53" s="299">
        <v>1.4810719999999999E-3</v>
      </c>
      <c r="G53" s="300">
        <v>9.3328527999999994E-2</v>
      </c>
      <c r="H53" s="300">
        <v>6.2359700000000004E-3</v>
      </c>
      <c r="I53" s="300">
        <v>0.22851005899999999</v>
      </c>
      <c r="J53" s="300">
        <v>1.4220349E-2</v>
      </c>
      <c r="K53" s="300">
        <v>8.4696819000000007E-2</v>
      </c>
      <c r="L53" s="300">
        <v>2.8103669000000001E-2</v>
      </c>
      <c r="M53" s="300">
        <v>1.0566295E-2</v>
      </c>
      <c r="N53" s="300">
        <v>0.12223250400000001</v>
      </c>
      <c r="O53" s="300">
        <v>1.2645765999999999E-2</v>
      </c>
      <c r="P53" s="300">
        <v>4.9742623999999999E-2</v>
      </c>
      <c r="Q53" s="300">
        <v>3.173258E-3</v>
      </c>
      <c r="R53" s="300">
        <v>1.0237660000000001E-2</v>
      </c>
      <c r="S53" s="300">
        <v>7.2959059999999996E-3</v>
      </c>
      <c r="T53" s="300">
        <v>5.5160890000000001E-3</v>
      </c>
      <c r="U53" s="300">
        <v>2.2913450000000002E-3</v>
      </c>
      <c r="V53" s="300">
        <v>1.2369474E-2</v>
      </c>
      <c r="W53" s="300">
        <v>7.9933269999999997E-3</v>
      </c>
      <c r="X53" s="300">
        <v>7.0732210000000002E-3</v>
      </c>
      <c r="Y53" s="300">
        <v>3.251683E-3</v>
      </c>
      <c r="Z53" s="300">
        <v>4.5527409999999999E-3</v>
      </c>
      <c r="AA53" s="301">
        <v>9.3140629999999992E-3</v>
      </c>
      <c r="AB53" s="301">
        <v>9.6969689999999997E-3</v>
      </c>
      <c r="AC53" s="302">
        <v>4.4713169999999998E-3</v>
      </c>
      <c r="AD53" s="302">
        <v>1.6878360000000001E-3</v>
      </c>
      <c r="AE53" s="302">
        <v>3.3252189999999999E-3</v>
      </c>
      <c r="AF53" s="303">
        <v>2.3222210000000002E-3</v>
      </c>
      <c r="AG53" s="303">
        <v>1.7018512999999999E-2</v>
      </c>
      <c r="AH53" s="303">
        <v>1.917967E-3</v>
      </c>
      <c r="AI53" s="304">
        <v>3.4344589999999999E-3</v>
      </c>
      <c r="AJ53" s="304">
        <v>4.5943620000000003E-3</v>
      </c>
      <c r="AK53" s="304">
        <v>1.801256E-3</v>
      </c>
      <c r="AL53" s="304">
        <v>1.2710589999999999E-3</v>
      </c>
      <c r="AM53" s="304">
        <v>1.4546380000000001E-3</v>
      </c>
      <c r="AN53" s="304">
        <v>1.9966250000000001E-3</v>
      </c>
      <c r="AO53" s="304">
        <v>6.9774479999999998E-3</v>
      </c>
      <c r="AP53" s="304">
        <v>7.4330900000000005E-4</v>
      </c>
      <c r="AQ53" s="304">
        <v>2.4927679999999998E-3</v>
      </c>
      <c r="AR53" s="304">
        <v>1.115076E-3</v>
      </c>
      <c r="AS53" s="304">
        <v>1.411238E-3</v>
      </c>
      <c r="AT53" s="304">
        <v>9.8034860000000001E-3</v>
      </c>
      <c r="AU53" s="304">
        <v>8.5358199999999995E-3</v>
      </c>
    </row>
    <row r="54" spans="1:47">
      <c r="A54" s="14" t="str">
        <f>Power!A54</f>
        <v>470.lbm</v>
      </c>
      <c r="B54" s="14" t="str">
        <f>Power!B54</f>
        <v>NN</v>
      </c>
      <c r="C54" s="297">
        <v>3.0761640000000002E-3</v>
      </c>
      <c r="D54" s="297">
        <v>2.812962E-3</v>
      </c>
      <c r="E54" s="298">
        <v>3.7764899999999998E-4</v>
      </c>
      <c r="F54" s="299">
        <v>8.2116800000000005E-4</v>
      </c>
      <c r="G54" s="300">
        <v>5.8628695000000002E-2</v>
      </c>
      <c r="H54" s="300">
        <v>5.8457201E-2</v>
      </c>
      <c r="I54" s="300">
        <v>9.1514419999999992E-3</v>
      </c>
      <c r="J54" s="300">
        <v>2.7245854999999999E-2</v>
      </c>
      <c r="K54" s="300">
        <v>0.116745297</v>
      </c>
      <c r="L54" s="300">
        <v>1.4488345999999999E-2</v>
      </c>
      <c r="M54" s="300">
        <v>1.2522518E-2</v>
      </c>
      <c r="N54" s="300">
        <v>1.8535635000000002E-2</v>
      </c>
      <c r="O54" s="300">
        <v>0.176586993</v>
      </c>
      <c r="P54" s="300">
        <v>4.1932868999999998E-2</v>
      </c>
      <c r="Q54" s="300">
        <v>6.4488289999999997E-3</v>
      </c>
      <c r="R54" s="300">
        <v>1.6305473000000001E-2</v>
      </c>
      <c r="S54" s="300">
        <v>1.8455882999999999E-2</v>
      </c>
      <c r="T54" s="300">
        <v>1.012694E-3</v>
      </c>
      <c r="U54" s="300">
        <v>8.7481190000000004E-3</v>
      </c>
      <c r="V54" s="300">
        <v>5.842842E-3</v>
      </c>
      <c r="W54" s="300">
        <v>6.7527869999999997E-3</v>
      </c>
      <c r="X54" s="300">
        <v>3.9285099999999996E-3</v>
      </c>
      <c r="Y54" s="300">
        <v>9.0877509999999998E-3</v>
      </c>
      <c r="Z54" s="300">
        <v>1.3605676000000001E-2</v>
      </c>
      <c r="AA54" s="301">
        <v>1.1837251E-2</v>
      </c>
      <c r="AB54" s="301">
        <v>5.5544009999999996E-3</v>
      </c>
      <c r="AC54" s="302">
        <v>1.4107530000000001E-3</v>
      </c>
      <c r="AD54" s="302">
        <v>1.6546847E-2</v>
      </c>
      <c r="AE54" s="302">
        <v>1.9715140000000002E-3</v>
      </c>
      <c r="AF54" s="303">
        <v>6.3115800000000004E-4</v>
      </c>
      <c r="AG54" s="303">
        <v>1.7830471000000001E-2</v>
      </c>
      <c r="AH54" s="303">
        <v>3.9106289999999997E-3</v>
      </c>
      <c r="AI54" s="304">
        <v>4.9693910000000001E-3</v>
      </c>
      <c r="AJ54" s="304">
        <v>1.058163E-3</v>
      </c>
      <c r="AK54" s="304">
        <v>1.6911879999999999E-3</v>
      </c>
      <c r="AL54" s="304">
        <v>3.5551300000000001E-4</v>
      </c>
      <c r="AM54" s="304">
        <v>3.511073E-3</v>
      </c>
      <c r="AN54" s="304">
        <v>3.2756719999999999E-3</v>
      </c>
      <c r="AO54" s="304">
        <v>7.0894649999999997E-3</v>
      </c>
      <c r="AP54" s="304">
        <v>1.4298589999999999E-3</v>
      </c>
      <c r="AQ54" s="304">
        <v>9.0245699999999996E-4</v>
      </c>
      <c r="AR54" s="304">
        <v>2.068505E-3</v>
      </c>
      <c r="AS54" s="304">
        <v>5.7205119999999996E-3</v>
      </c>
      <c r="AT54" s="304">
        <v>3.5813490000000002E-3</v>
      </c>
      <c r="AU54" s="304">
        <v>6.757547E-3</v>
      </c>
    </row>
    <row r="55" spans="1:47">
      <c r="A55" s="14" t="str">
        <f>Power!A55</f>
        <v>482.sphinx3</v>
      </c>
      <c r="B55" s="14" t="str">
        <f>Power!B55</f>
        <v>NN</v>
      </c>
      <c r="C55" s="297">
        <v>1.4887679999999999E-3</v>
      </c>
      <c r="D55" s="297">
        <v>1.369445E-3</v>
      </c>
      <c r="E55" s="298">
        <v>6.4009469999999997E-3</v>
      </c>
      <c r="F55" s="299">
        <v>1.9413677000000001E-2</v>
      </c>
      <c r="G55" s="300">
        <v>6.2466629000000003E-2</v>
      </c>
      <c r="H55" s="300">
        <v>5.1995109999999997E-2</v>
      </c>
      <c r="I55" s="300">
        <v>0.23535418599999999</v>
      </c>
      <c r="J55" s="300">
        <v>3.3834749999999997E-2</v>
      </c>
      <c r="K55" s="300">
        <v>0.21577993400000001</v>
      </c>
      <c r="L55" s="300">
        <v>4.5098926999999997E-2</v>
      </c>
      <c r="M55" s="300">
        <v>1.3028352999999999E-2</v>
      </c>
      <c r="N55" s="300">
        <v>0.141528188</v>
      </c>
      <c r="O55" s="300">
        <v>0.177698837</v>
      </c>
      <c r="P55" s="300">
        <v>2.2193580000000001E-2</v>
      </c>
      <c r="Q55" s="300">
        <v>4.4940750000000002E-3</v>
      </c>
      <c r="R55" s="300">
        <v>3.0295125999999999E-2</v>
      </c>
      <c r="S55" s="300">
        <v>5.2594709999999999E-3</v>
      </c>
      <c r="T55" s="300">
        <v>6.6003850000000003E-3</v>
      </c>
      <c r="U55" s="300">
        <v>1.7380690000000001E-3</v>
      </c>
      <c r="V55" s="300">
        <v>7.2987709999999999E-3</v>
      </c>
      <c r="W55" s="300">
        <v>7.9395500000000001E-3</v>
      </c>
      <c r="X55" s="300">
        <v>2.7338369999999998E-3</v>
      </c>
      <c r="Y55" s="300">
        <v>1.6209810000000001E-3</v>
      </c>
      <c r="Z55" s="300">
        <v>6.7234340000000004E-3</v>
      </c>
      <c r="AA55" s="301">
        <v>3.3140082000000001E-2</v>
      </c>
      <c r="AB55" s="301">
        <v>6.4463760000000002E-3</v>
      </c>
      <c r="AC55" s="302">
        <v>3.2607489999999999E-3</v>
      </c>
      <c r="AD55" s="302">
        <v>4.6051740000000001E-3</v>
      </c>
      <c r="AE55" s="302">
        <v>1.4751764000000001E-2</v>
      </c>
      <c r="AF55" s="303">
        <v>1.7801049999999999E-3</v>
      </c>
      <c r="AG55" s="303">
        <v>1.7199201000000001E-2</v>
      </c>
      <c r="AH55" s="303">
        <v>1.7809099999999999E-3</v>
      </c>
      <c r="AI55" s="304">
        <v>7.902671E-3</v>
      </c>
      <c r="AJ55" s="304">
        <v>5.6756269999999999E-3</v>
      </c>
      <c r="AK55" s="304">
        <v>5.9528439999999997E-3</v>
      </c>
      <c r="AL55" s="304">
        <v>2.33717E-3</v>
      </c>
      <c r="AM55" s="304">
        <v>3.5164670000000001E-3</v>
      </c>
      <c r="AN55" s="304">
        <v>3.6295559999999999E-3</v>
      </c>
      <c r="AO55" s="304">
        <v>7.3941229999999998E-3</v>
      </c>
      <c r="AP55" s="304">
        <v>3.8366670000000002E-3</v>
      </c>
      <c r="AQ55" s="304">
        <v>9.858759999999999E-4</v>
      </c>
      <c r="AR55" s="304">
        <v>4.3563710000000004E-3</v>
      </c>
      <c r="AS55" s="304">
        <v>6.5220199999999999E-3</v>
      </c>
      <c r="AT55" s="304">
        <v>1.3039993999999999E-2</v>
      </c>
      <c r="AU55" s="304">
        <v>5.7066490000000003E-3</v>
      </c>
    </row>
    <row r="56" spans="1:47">
      <c r="A56" s="14" t="str">
        <f>Power!A56</f>
        <v>blackscholes</v>
      </c>
      <c r="B56" s="14" t="str">
        <f>Power!B56</f>
        <v>NS</v>
      </c>
      <c r="C56" s="297">
        <v>2.8164959999999999E-3</v>
      </c>
      <c r="D56" s="297">
        <v>2.1312001000000001E-2</v>
      </c>
      <c r="E56" s="298">
        <v>2.4890590000000001E-3</v>
      </c>
      <c r="F56" s="299">
        <v>1.1950061999999999E-2</v>
      </c>
      <c r="G56" s="300">
        <v>2.9623430999999999E-2</v>
      </c>
      <c r="H56" s="300">
        <v>3.3226991999999997E-2</v>
      </c>
      <c r="I56" s="300">
        <v>3.1267705999999999E-2</v>
      </c>
      <c r="J56" s="300">
        <v>8.5656469999999992E-3</v>
      </c>
      <c r="K56" s="300">
        <v>2.3467175999999999E-2</v>
      </c>
      <c r="L56" s="300">
        <v>1.8690419E-2</v>
      </c>
      <c r="M56" s="300">
        <v>8.6546230000000002E-3</v>
      </c>
      <c r="N56" s="300">
        <v>1.089263E-2</v>
      </c>
      <c r="O56" s="300">
        <v>1.1276883999999999E-2</v>
      </c>
      <c r="P56" s="300">
        <v>4.9510919999999998E-3</v>
      </c>
      <c r="Q56" s="300">
        <v>1.1515971E-2</v>
      </c>
      <c r="R56" s="300">
        <v>7.7613100000000004E-3</v>
      </c>
      <c r="S56" s="300">
        <v>8.752246E-3</v>
      </c>
      <c r="T56" s="300">
        <v>3.9995969999999997E-3</v>
      </c>
      <c r="U56" s="300">
        <v>2.4541419999999999E-3</v>
      </c>
      <c r="V56" s="300">
        <v>2.6866149999999998E-3</v>
      </c>
      <c r="W56" s="300">
        <v>4.5125260000000002E-3</v>
      </c>
      <c r="X56" s="300">
        <v>2.0574040000000001E-3</v>
      </c>
      <c r="Y56" s="300">
        <v>3.1328228999999999E-2</v>
      </c>
      <c r="Z56" s="300">
        <v>8.4862879999999998E-3</v>
      </c>
      <c r="AA56" s="301">
        <v>4.2363009999999996E-3</v>
      </c>
      <c r="AB56" s="301">
        <v>9.5651199999999997E-4</v>
      </c>
      <c r="AC56" s="302">
        <v>1.9452305E-2</v>
      </c>
      <c r="AD56" s="302">
        <v>1.211223E-3</v>
      </c>
      <c r="AE56" s="302">
        <v>5.3050379999999998E-3</v>
      </c>
      <c r="AF56" s="303">
        <v>1.2036857E-2</v>
      </c>
      <c r="AG56" s="303">
        <v>9.6855629999999995E-3</v>
      </c>
      <c r="AH56" s="303">
        <v>9.4150199999999999E-4</v>
      </c>
      <c r="AI56" s="304">
        <v>6.630721E-3</v>
      </c>
      <c r="AJ56" s="304">
        <v>7.7819270000000001E-3</v>
      </c>
      <c r="AK56" s="304">
        <v>6.570233E-3</v>
      </c>
      <c r="AL56" s="304">
        <v>3.5170209999999999E-3</v>
      </c>
      <c r="AM56" s="304">
        <v>1.5084479999999999E-3</v>
      </c>
      <c r="AN56" s="304">
        <v>4.9587859999999997E-3</v>
      </c>
      <c r="AO56" s="304">
        <v>2.661357E-3</v>
      </c>
      <c r="AP56" s="304">
        <v>2.201354E-3</v>
      </c>
      <c r="AQ56" s="304">
        <v>1.091198E-3</v>
      </c>
      <c r="AR56" s="304">
        <v>6.3853089999999996E-3</v>
      </c>
      <c r="AS56" s="304">
        <v>6.4146990000000003E-3</v>
      </c>
      <c r="AT56" s="304">
        <v>1.8831430000000001E-3</v>
      </c>
      <c r="AU56" s="304">
        <v>5.7439300000000004E-3</v>
      </c>
    </row>
    <row r="57" spans="1:47">
      <c r="A57" s="14" t="str">
        <f>Power!A57</f>
        <v>bodytrack</v>
      </c>
      <c r="B57" s="14" t="str">
        <f>Power!B57</f>
        <v>NS</v>
      </c>
      <c r="C57" s="297">
        <v>2.1588085E-2</v>
      </c>
      <c r="D57" s="297">
        <v>7.8816259999999992E-3</v>
      </c>
      <c r="E57" s="298">
        <v>4.445521E-3</v>
      </c>
      <c r="F57" s="299">
        <v>2.4260298E-2</v>
      </c>
      <c r="G57" s="300">
        <v>2.8130625999999999E-2</v>
      </c>
      <c r="H57" s="300">
        <v>1.9388114000000001E-2</v>
      </c>
      <c r="I57" s="300">
        <v>6.3336379999999999E-3</v>
      </c>
      <c r="J57" s="300">
        <v>8.4522199999999999E-3</v>
      </c>
      <c r="K57" s="300">
        <v>6.6002509999999997E-3</v>
      </c>
      <c r="L57" s="300">
        <v>1.3229749000000001E-2</v>
      </c>
      <c r="M57" s="300">
        <v>5.7200710000000002E-3</v>
      </c>
      <c r="N57" s="300">
        <v>9.7611420000000004E-3</v>
      </c>
      <c r="O57" s="300">
        <v>3.092446E-3</v>
      </c>
      <c r="P57" s="300">
        <v>6.0701069999999999E-3</v>
      </c>
      <c r="Q57" s="300">
        <v>9.1399150000000002E-3</v>
      </c>
      <c r="R57" s="300">
        <v>7.695449E-3</v>
      </c>
      <c r="S57" s="300">
        <v>8.5635520000000003E-3</v>
      </c>
      <c r="T57" s="300">
        <v>8.2505830000000006E-3</v>
      </c>
      <c r="U57" s="300">
        <v>6.536193E-3</v>
      </c>
      <c r="V57" s="300">
        <v>4.4854150000000004E-3</v>
      </c>
      <c r="W57" s="300">
        <v>3.8631469999999999E-3</v>
      </c>
      <c r="X57" s="300">
        <v>4.0980330000000001E-3</v>
      </c>
      <c r="Y57" s="300">
        <v>4.9500619999999999E-3</v>
      </c>
      <c r="Z57" s="300">
        <v>1.399499E-3</v>
      </c>
      <c r="AA57" s="301">
        <v>3.8590539999999998E-3</v>
      </c>
      <c r="AB57" s="301">
        <v>2.3561260000000001E-3</v>
      </c>
      <c r="AC57" s="302">
        <v>2.0676623000000002E-2</v>
      </c>
      <c r="AD57" s="302">
        <v>2.9734859999999998E-2</v>
      </c>
      <c r="AE57" s="302">
        <v>2.78582E-3</v>
      </c>
      <c r="AF57" s="303">
        <v>2.5777780000000002E-3</v>
      </c>
      <c r="AG57" s="303">
        <v>1.0325276E-2</v>
      </c>
      <c r="AH57" s="303">
        <v>1.504916E-3</v>
      </c>
      <c r="AI57" s="304">
        <v>1.8355156000000001E-2</v>
      </c>
      <c r="AJ57" s="304">
        <v>1.3325193000000001E-2</v>
      </c>
      <c r="AK57" s="304">
        <v>6.4241699999999999E-3</v>
      </c>
      <c r="AL57" s="304">
        <v>2.396306E-3</v>
      </c>
      <c r="AM57" s="304">
        <v>1.800968E-3</v>
      </c>
      <c r="AN57" s="304">
        <v>6.7961410000000003E-3</v>
      </c>
      <c r="AO57" s="304">
        <v>6.0399679999999997E-3</v>
      </c>
      <c r="AP57" s="304">
        <v>2.4300262E-2</v>
      </c>
      <c r="AQ57" s="304">
        <v>1.126454E-3</v>
      </c>
      <c r="AR57" s="304">
        <v>2.9072299999999998E-3</v>
      </c>
      <c r="AS57" s="304">
        <v>4.1902780000000004E-3</v>
      </c>
      <c r="AT57" s="304">
        <v>6.6152030000000001E-3</v>
      </c>
      <c r="AU57" s="304">
        <v>2.9195620000000001E-3</v>
      </c>
    </row>
    <row r="58" spans="1:47">
      <c r="A58" s="14" t="str">
        <f>Power!A58</f>
        <v>canneal</v>
      </c>
      <c r="B58" s="14" t="str">
        <f>Power!B58</f>
        <v>NS</v>
      </c>
      <c r="C58" s="297">
        <v>1.786532E-3</v>
      </c>
      <c r="D58" s="297">
        <v>7.5746099999999996E-4</v>
      </c>
      <c r="E58" s="298">
        <v>4.9523999999999998E-4</v>
      </c>
      <c r="F58" s="299">
        <v>6.5463359999999998E-3</v>
      </c>
      <c r="G58" s="300">
        <v>4.9201783999999998E-2</v>
      </c>
      <c r="H58" s="300">
        <v>6.5414030999999997E-2</v>
      </c>
      <c r="I58" s="300">
        <v>4.1991011000000002E-2</v>
      </c>
      <c r="J58" s="300">
        <v>1.0061746E-2</v>
      </c>
      <c r="K58" s="300">
        <v>4.1034754E-2</v>
      </c>
      <c r="L58" s="300">
        <v>9.8420209999999994E-3</v>
      </c>
      <c r="M58" s="300">
        <v>7.4655770000000002E-3</v>
      </c>
      <c r="N58" s="300">
        <v>9.4702659999999998E-3</v>
      </c>
      <c r="O58" s="300">
        <v>2.8592487999999999E-2</v>
      </c>
      <c r="P58" s="300">
        <v>8.1806239999999992E-3</v>
      </c>
      <c r="Q58" s="300">
        <v>5.9596709999999997E-3</v>
      </c>
      <c r="R58" s="300">
        <v>1.8743553999999999E-2</v>
      </c>
      <c r="S58" s="300">
        <v>1.4275457E-2</v>
      </c>
      <c r="T58" s="300">
        <v>1.0579002000000001E-2</v>
      </c>
      <c r="U58" s="300">
        <v>1.0540840000000001E-3</v>
      </c>
      <c r="V58" s="300">
        <v>4.6175970000000002E-3</v>
      </c>
      <c r="W58" s="300">
        <v>1.306822E-3</v>
      </c>
      <c r="X58" s="300">
        <v>2.9510209999999999E-3</v>
      </c>
      <c r="Y58" s="300">
        <v>6.9691900000000005E-4</v>
      </c>
      <c r="Z58" s="300">
        <v>5.2922840000000004E-3</v>
      </c>
      <c r="AA58" s="301">
        <v>5.8587780000000002E-3</v>
      </c>
      <c r="AB58" s="301">
        <v>2.2025149999999999E-3</v>
      </c>
      <c r="AC58" s="302">
        <v>1.6602800000000001E-3</v>
      </c>
      <c r="AD58" s="302">
        <v>2.0503409999999998E-3</v>
      </c>
      <c r="AE58" s="302">
        <v>2.017774E-3</v>
      </c>
      <c r="AF58" s="303">
        <v>2.1430659999999999E-3</v>
      </c>
      <c r="AG58" s="303">
        <v>1.2960977E-2</v>
      </c>
      <c r="AH58" s="303">
        <v>1.102259E-3</v>
      </c>
      <c r="AI58" s="304">
        <v>9.5923789999999998E-3</v>
      </c>
      <c r="AJ58" s="304">
        <v>1.914497E-3</v>
      </c>
      <c r="AK58" s="304">
        <v>1.604545E-3</v>
      </c>
      <c r="AL58" s="304">
        <v>1.7548360000000001E-3</v>
      </c>
      <c r="AM58" s="304">
        <v>1.200048E-3</v>
      </c>
      <c r="AN58" s="304">
        <v>1.723855E-3</v>
      </c>
      <c r="AO58" s="304">
        <v>4.0650640000000002E-3</v>
      </c>
      <c r="AP58" s="304">
        <v>1.7334640000000001E-3</v>
      </c>
      <c r="AQ58" s="304">
        <v>2.5116309999999998E-3</v>
      </c>
      <c r="AR58" s="304">
        <v>9.8267600000000004E-4</v>
      </c>
      <c r="AS58" s="304">
        <v>1.515862E-3</v>
      </c>
      <c r="AT58" s="304">
        <v>1.433269E-3</v>
      </c>
      <c r="AU58" s="304">
        <v>2.113911E-3</v>
      </c>
    </row>
    <row r="59" spans="1:47">
      <c r="A59" s="14" t="str">
        <f>Power!A59</f>
        <v>facesim</v>
      </c>
      <c r="B59" s="14" t="str">
        <f>Power!B59</f>
        <v>NS</v>
      </c>
      <c r="C59" s="297">
        <v>4.0942729999999998E-3</v>
      </c>
      <c r="D59" s="297">
        <v>1.0471110000000001E-3</v>
      </c>
      <c r="E59" s="298">
        <v>2.3083209999999999E-3</v>
      </c>
      <c r="F59" s="299">
        <v>3.0307419999999999E-3</v>
      </c>
      <c r="G59" s="300">
        <v>1.7334689E-2</v>
      </c>
      <c r="H59" s="300">
        <v>7.7443360000000001E-3</v>
      </c>
      <c r="I59" s="300">
        <v>7.73612E-3</v>
      </c>
      <c r="J59" s="300">
        <v>2.3693770000000002E-3</v>
      </c>
      <c r="K59" s="300">
        <v>3.6404319999999999E-3</v>
      </c>
      <c r="L59" s="300">
        <v>7.8134840000000007E-3</v>
      </c>
      <c r="M59" s="300">
        <v>3.3408560000000001E-3</v>
      </c>
      <c r="N59" s="300">
        <v>2.0718189999999999E-3</v>
      </c>
      <c r="O59" s="300">
        <v>1.0801059999999999E-3</v>
      </c>
      <c r="P59" s="300">
        <v>2.1017369999999998E-3</v>
      </c>
      <c r="Q59" s="300">
        <v>1.610766E-3</v>
      </c>
      <c r="R59" s="300">
        <v>1.2751162E-2</v>
      </c>
      <c r="S59" s="300">
        <v>3.549459E-3</v>
      </c>
      <c r="T59" s="300">
        <v>2.399628E-3</v>
      </c>
      <c r="U59" s="300">
        <v>9.0528600000000005E-4</v>
      </c>
      <c r="V59" s="300">
        <v>2.6334560000000002E-3</v>
      </c>
      <c r="W59" s="300">
        <v>2.0603489999999999E-3</v>
      </c>
      <c r="X59" s="300">
        <v>1.725905E-3</v>
      </c>
      <c r="Y59" s="300">
        <v>1.328194E-3</v>
      </c>
      <c r="Z59" s="300">
        <v>4.3103079999999997E-3</v>
      </c>
      <c r="AA59" s="301">
        <v>4.7689309999999997E-3</v>
      </c>
      <c r="AB59" s="301">
        <v>1.3493120000000001E-3</v>
      </c>
      <c r="AC59" s="302">
        <v>4.9097510000000004E-3</v>
      </c>
      <c r="AD59" s="302">
        <v>1.3339420000000001E-3</v>
      </c>
      <c r="AE59" s="302">
        <v>2.5489419999999998E-3</v>
      </c>
      <c r="AF59" s="303">
        <v>5.0348999999999999E-4</v>
      </c>
      <c r="AG59" s="303">
        <v>1.0371412999999999E-2</v>
      </c>
      <c r="AH59" s="303">
        <v>1.4317139999999999E-3</v>
      </c>
      <c r="AI59" s="304">
        <v>9.0911900000000007E-3</v>
      </c>
      <c r="AJ59" s="304">
        <v>3.4370189999999999E-3</v>
      </c>
      <c r="AK59" s="304">
        <v>2.0259850000000001E-3</v>
      </c>
      <c r="AL59" s="304">
        <v>3.0841010000000001E-3</v>
      </c>
      <c r="AM59" s="304">
        <v>4.9560610000000003E-3</v>
      </c>
      <c r="AN59" s="304">
        <v>1.1986732E-2</v>
      </c>
      <c r="AO59" s="304">
        <v>1.0146488E-2</v>
      </c>
      <c r="AP59" s="304">
        <v>3.21594E-3</v>
      </c>
      <c r="AQ59" s="304">
        <v>6.8982430000000001E-3</v>
      </c>
      <c r="AR59" s="304">
        <v>9.2337599999999995E-4</v>
      </c>
      <c r="AS59" s="304">
        <v>1.3196919999999999E-3</v>
      </c>
      <c r="AT59" s="304">
        <v>1.2013519999999999E-3</v>
      </c>
      <c r="AU59" s="304">
        <v>3.0998290000000001E-3</v>
      </c>
    </row>
    <row r="60" spans="1:47">
      <c r="A60" s="14" t="str">
        <f>Power!A60</f>
        <v>ferret</v>
      </c>
      <c r="B60" s="14" t="str">
        <f>Power!B60</f>
        <v>NS</v>
      </c>
      <c r="C60" s="297">
        <v>1.29896E-3</v>
      </c>
      <c r="D60" s="297">
        <v>3.4033459999999998E-3</v>
      </c>
      <c r="E60" s="298">
        <v>4.9903250000000003E-3</v>
      </c>
      <c r="F60" s="299">
        <v>3.7418619999999999E-3</v>
      </c>
      <c r="G60" s="300">
        <v>1.681759E-2</v>
      </c>
      <c r="H60" s="300">
        <v>2.2121124999999998E-2</v>
      </c>
      <c r="I60" s="300">
        <v>1.1749374999999999E-2</v>
      </c>
      <c r="J60" s="300">
        <v>1.8518716000000001E-2</v>
      </c>
      <c r="K60" s="300">
        <v>4.0061760000000002E-3</v>
      </c>
      <c r="L60" s="300">
        <v>9.1650350000000002E-3</v>
      </c>
      <c r="M60" s="300">
        <v>6.6235999999999997E-4</v>
      </c>
      <c r="N60" s="300">
        <v>2.660506E-3</v>
      </c>
      <c r="O60" s="300">
        <v>1.688709E-3</v>
      </c>
      <c r="P60" s="300">
        <v>9.1233799999999995E-4</v>
      </c>
      <c r="Q60" s="300">
        <v>2.8259420000000001E-3</v>
      </c>
      <c r="R60" s="300">
        <v>2.242328E-3</v>
      </c>
      <c r="S60" s="300">
        <v>2.4067490000000001E-3</v>
      </c>
      <c r="T60" s="300">
        <v>2.748543E-3</v>
      </c>
      <c r="U60" s="300">
        <v>5.6814500000000004E-4</v>
      </c>
      <c r="V60" s="300">
        <v>3.7269220000000001E-3</v>
      </c>
      <c r="W60" s="300">
        <v>7.60624E-4</v>
      </c>
      <c r="X60" s="300">
        <v>8.7724600000000004E-4</v>
      </c>
      <c r="Y60" s="300">
        <v>8.0627900000000002E-4</v>
      </c>
      <c r="Z60" s="300">
        <v>3.6758099999999998E-3</v>
      </c>
      <c r="AA60" s="301">
        <v>5.1374899999999998E-3</v>
      </c>
      <c r="AB60" s="301">
        <v>1.7348870000000001E-3</v>
      </c>
      <c r="AC60" s="302">
        <v>2.0075190000000001E-3</v>
      </c>
      <c r="AD60" s="302">
        <v>1.848019E-3</v>
      </c>
      <c r="AE60" s="302">
        <v>1.213673E-3</v>
      </c>
      <c r="AF60" s="303">
        <v>8.5010900000000004E-4</v>
      </c>
      <c r="AG60" s="303">
        <v>1.0882187999999999E-2</v>
      </c>
      <c r="AH60" s="303">
        <v>1.511503E-3</v>
      </c>
      <c r="AI60" s="304">
        <v>8.7029199999999994E-3</v>
      </c>
      <c r="AJ60" s="304">
        <v>2.2634589999999998E-3</v>
      </c>
      <c r="AK60" s="304">
        <v>1.4724930000000001E-3</v>
      </c>
      <c r="AL60" s="304">
        <v>1.4805350000000001E-3</v>
      </c>
      <c r="AM60" s="304">
        <v>1.054408E-3</v>
      </c>
      <c r="AN60" s="304">
        <v>1.9613510000000001E-3</v>
      </c>
      <c r="AO60" s="304">
        <v>3.1456769999999999E-3</v>
      </c>
      <c r="AP60" s="304">
        <v>2.7315429999999999E-3</v>
      </c>
      <c r="AQ60" s="304">
        <v>6.94457E-4</v>
      </c>
      <c r="AR60" s="304">
        <v>1.342925E-3</v>
      </c>
      <c r="AS60" s="304">
        <v>8.1641400000000001E-4</v>
      </c>
      <c r="AT60" s="304">
        <v>1.506463E-3</v>
      </c>
      <c r="AU60" s="304">
        <v>2.4790609999999999E-3</v>
      </c>
    </row>
    <row r="61" spans="1:47">
      <c r="A61" s="14" t="str">
        <f>Power!A61</f>
        <v>fluidanimate</v>
      </c>
      <c r="B61" s="14" t="str">
        <f>Power!B61</f>
        <v>NS</v>
      </c>
      <c r="C61" s="297">
        <v>5.21635E-4</v>
      </c>
      <c r="D61" s="297">
        <v>1.020948E-3</v>
      </c>
      <c r="E61" s="298">
        <v>5.2493199999999998E-4</v>
      </c>
      <c r="F61" s="299">
        <v>1.8345359999999999E-3</v>
      </c>
      <c r="G61" s="300">
        <v>1.0036058E-2</v>
      </c>
      <c r="H61" s="300">
        <v>8.3016649999999997E-3</v>
      </c>
      <c r="I61" s="300">
        <v>4.5296770000000002E-3</v>
      </c>
      <c r="J61" s="300">
        <v>3.7385830000000002E-3</v>
      </c>
      <c r="K61" s="300">
        <v>8.5557110000000006E-3</v>
      </c>
      <c r="L61" s="300">
        <v>6.3633240000000001E-3</v>
      </c>
      <c r="M61" s="300">
        <v>2.9308820000000001E-3</v>
      </c>
      <c r="N61" s="300">
        <v>5.9564140000000002E-3</v>
      </c>
      <c r="O61" s="300">
        <v>2.0408560000000002E-3</v>
      </c>
      <c r="P61" s="300">
        <v>2.3501730000000001E-3</v>
      </c>
      <c r="Q61" s="300">
        <v>8.244721E-3</v>
      </c>
      <c r="R61" s="300">
        <v>6.0673680000000001E-3</v>
      </c>
      <c r="S61" s="300">
        <v>7.638176E-3</v>
      </c>
      <c r="T61" s="300">
        <v>2.3778060000000001E-3</v>
      </c>
      <c r="U61" s="300">
        <v>1.482162E-3</v>
      </c>
      <c r="V61" s="300">
        <v>2.8665449999999999E-3</v>
      </c>
      <c r="W61" s="300">
        <v>1.433604E-3</v>
      </c>
      <c r="X61" s="300">
        <v>9.44643E-4</v>
      </c>
      <c r="Y61" s="300">
        <v>3.7439899999999998E-4</v>
      </c>
      <c r="Z61" s="300">
        <v>2.6869989999999998E-3</v>
      </c>
      <c r="AA61" s="301">
        <v>5.0649299999999996E-3</v>
      </c>
      <c r="AB61" s="301">
        <v>3.0631320000000001E-3</v>
      </c>
      <c r="AC61" s="302">
        <v>1.5804199999999999E-3</v>
      </c>
      <c r="AD61" s="302">
        <v>3.654675E-3</v>
      </c>
      <c r="AE61" s="302">
        <v>1.3489280000000001E-3</v>
      </c>
      <c r="AF61" s="303">
        <v>8.0208600000000003E-4</v>
      </c>
      <c r="AG61" s="303">
        <v>1.1278900999999999E-2</v>
      </c>
      <c r="AH61" s="303">
        <v>1.1818029999999999E-3</v>
      </c>
      <c r="AI61" s="304">
        <v>8.2504680000000004E-3</v>
      </c>
      <c r="AJ61" s="304">
        <v>1.9684350000000001E-3</v>
      </c>
      <c r="AK61" s="304">
        <v>1.468135E-3</v>
      </c>
      <c r="AL61" s="304">
        <v>9.6511399999999999E-4</v>
      </c>
      <c r="AM61" s="304">
        <v>8.5196299999999996E-4</v>
      </c>
      <c r="AN61" s="304">
        <v>1.4669660000000001E-3</v>
      </c>
      <c r="AO61" s="304">
        <v>3.9614940000000003E-3</v>
      </c>
      <c r="AP61" s="304">
        <v>1.36896E-3</v>
      </c>
      <c r="AQ61" s="304">
        <v>5.5520899999999998E-4</v>
      </c>
      <c r="AR61" s="304">
        <v>1.375184E-3</v>
      </c>
      <c r="AS61" s="304">
        <v>7.9854000000000004E-4</v>
      </c>
      <c r="AT61" s="304">
        <v>7.7100200000000002E-4</v>
      </c>
      <c r="AU61" s="304">
        <v>4.7560010000000002E-3</v>
      </c>
    </row>
    <row r="62" spans="1:47">
      <c r="A62" s="14" t="str">
        <f>Power!A62</f>
        <v>raytrace</v>
      </c>
      <c r="B62" s="14" t="str">
        <f>Power!B62</f>
        <v>NS</v>
      </c>
      <c r="C62" s="297">
        <v>8.3930099999999998E-4</v>
      </c>
      <c r="D62" s="297">
        <v>9.2006499999999997E-4</v>
      </c>
      <c r="E62" s="298">
        <v>6.2242199999999997E-4</v>
      </c>
      <c r="F62" s="299">
        <v>4.1185199999999996E-3</v>
      </c>
      <c r="G62" s="300">
        <v>4.0415016999999998E-2</v>
      </c>
      <c r="H62" s="300">
        <v>1.6706379E-2</v>
      </c>
      <c r="I62" s="300">
        <v>4.6767290000000001E-3</v>
      </c>
      <c r="J62" s="300">
        <v>6.182669E-3</v>
      </c>
      <c r="K62" s="300">
        <v>1.8232538E-2</v>
      </c>
      <c r="L62" s="300">
        <v>5.8163989999999999E-3</v>
      </c>
      <c r="M62" s="300">
        <v>3.0767329999999999E-3</v>
      </c>
      <c r="N62" s="300">
        <v>6.8438179999999998E-3</v>
      </c>
      <c r="O62" s="300">
        <v>6.8508700000000002E-3</v>
      </c>
      <c r="P62" s="300">
        <v>1.840635E-3</v>
      </c>
      <c r="Q62" s="300">
        <v>5.7354479999999998E-3</v>
      </c>
      <c r="R62" s="300">
        <v>9.9014029999999996E-3</v>
      </c>
      <c r="S62" s="300">
        <v>3.5536080000000002E-3</v>
      </c>
      <c r="T62" s="300">
        <v>1.9638419999999999E-3</v>
      </c>
      <c r="U62" s="300">
        <v>1.0886240000000001E-3</v>
      </c>
      <c r="V62" s="300">
        <v>2.8780070000000001E-3</v>
      </c>
      <c r="W62" s="300">
        <v>1.0541649999999999E-3</v>
      </c>
      <c r="X62" s="300">
        <v>1.925403E-3</v>
      </c>
      <c r="Y62" s="300">
        <v>7.2911499999999997E-3</v>
      </c>
      <c r="Z62" s="300">
        <v>4.0732770000000001E-3</v>
      </c>
      <c r="AA62" s="301">
        <v>5.0449839999999998E-3</v>
      </c>
      <c r="AB62" s="301">
        <v>1.9871749999999999E-3</v>
      </c>
      <c r="AC62" s="302">
        <v>6.0227800000000004E-4</v>
      </c>
      <c r="AD62" s="302">
        <v>1.3129909999999999E-3</v>
      </c>
      <c r="AE62" s="302">
        <v>9.1E-4</v>
      </c>
      <c r="AF62" s="303">
        <v>1.2456419999999999E-3</v>
      </c>
      <c r="AG62" s="303">
        <v>1.2213748E-2</v>
      </c>
      <c r="AH62" s="303">
        <v>1.364639E-3</v>
      </c>
      <c r="AI62" s="304">
        <v>7.3535889999999998E-3</v>
      </c>
      <c r="AJ62" s="304">
        <v>1.592916E-3</v>
      </c>
      <c r="AK62" s="304">
        <v>1.3263439999999999E-3</v>
      </c>
      <c r="AL62" s="304">
        <v>4.3596200000000002E-4</v>
      </c>
      <c r="AM62" s="304">
        <v>4.5156999999999999E-4</v>
      </c>
      <c r="AN62" s="304">
        <v>2.9331799999999999E-4</v>
      </c>
      <c r="AO62" s="304">
        <v>3.0184230000000001E-3</v>
      </c>
      <c r="AP62" s="304">
        <v>1.0813210000000001E-3</v>
      </c>
      <c r="AQ62" s="304">
        <v>5.1372600000000005E-4</v>
      </c>
      <c r="AR62" s="304">
        <v>1.036071E-3</v>
      </c>
      <c r="AS62" s="304">
        <v>9.9903300000000008E-4</v>
      </c>
      <c r="AT62" s="304">
        <v>4.5779600000000001E-4</v>
      </c>
      <c r="AU62" s="304">
        <v>3.418099E-3</v>
      </c>
    </row>
    <row r="63" spans="1:47">
      <c r="A63" s="14" t="str">
        <f>Power!A63</f>
        <v>streamcluster</v>
      </c>
      <c r="B63" s="14" t="str">
        <f>Power!B63</f>
        <v>NS</v>
      </c>
      <c r="C63" s="297">
        <v>1.0026060000000001E-3</v>
      </c>
      <c r="D63" s="297">
        <v>9.7482700000000005E-4</v>
      </c>
      <c r="E63" s="298">
        <v>5.9664500000000003E-4</v>
      </c>
      <c r="F63" s="299">
        <v>2.5933290000000001E-3</v>
      </c>
      <c r="G63" s="300">
        <v>5.3642999999999998E-3</v>
      </c>
      <c r="H63" s="300">
        <v>3.901102E-3</v>
      </c>
      <c r="I63" s="300">
        <v>5.2203730000000004E-3</v>
      </c>
      <c r="J63" s="300">
        <v>7.3289480000000001E-3</v>
      </c>
      <c r="K63" s="300">
        <v>1.1326162000000001E-2</v>
      </c>
      <c r="L63" s="300">
        <v>1.4338648000000001E-2</v>
      </c>
      <c r="M63" s="300">
        <v>6.0501959999999999E-3</v>
      </c>
      <c r="N63" s="300">
        <v>6.9885160000000002E-3</v>
      </c>
      <c r="O63" s="300">
        <v>2.6224880000000001E-3</v>
      </c>
      <c r="P63" s="300">
        <v>2.472091E-3</v>
      </c>
      <c r="Q63" s="300">
        <v>6.9064840000000001E-3</v>
      </c>
      <c r="R63" s="300">
        <v>1.1395304E-2</v>
      </c>
      <c r="S63" s="300">
        <v>5.0503570000000001E-3</v>
      </c>
      <c r="T63" s="300">
        <v>1.7638860000000001E-3</v>
      </c>
      <c r="U63" s="300">
        <v>1.0151439999999999E-3</v>
      </c>
      <c r="V63" s="300">
        <v>3.7671520000000002E-3</v>
      </c>
      <c r="W63" s="300">
        <v>1.1881979999999999E-3</v>
      </c>
      <c r="X63" s="300">
        <v>5.4280799999999998E-4</v>
      </c>
      <c r="Y63" s="300">
        <v>6.3063599999999996E-4</v>
      </c>
      <c r="Z63" s="300">
        <v>4.2875259999999998E-3</v>
      </c>
      <c r="AA63" s="301">
        <v>5.556765E-3</v>
      </c>
      <c r="AB63" s="301">
        <v>1.2820780000000001E-3</v>
      </c>
      <c r="AC63" s="302">
        <v>5.7614099999999996E-4</v>
      </c>
      <c r="AD63" s="302">
        <v>1.299176E-3</v>
      </c>
      <c r="AE63" s="302">
        <v>1.8062359999999999E-3</v>
      </c>
      <c r="AF63" s="303">
        <v>1.338545E-3</v>
      </c>
      <c r="AG63" s="303">
        <v>1.2570471E-2</v>
      </c>
      <c r="AH63" s="303">
        <v>6.5970999999999998E-4</v>
      </c>
      <c r="AI63" s="304">
        <v>1.2879262000000001E-2</v>
      </c>
      <c r="AJ63" s="304">
        <v>1.220975E-3</v>
      </c>
      <c r="AK63" s="304">
        <v>2.9167450000000001E-3</v>
      </c>
      <c r="AL63" s="304">
        <v>1.9343299999999999E-3</v>
      </c>
      <c r="AM63" s="304">
        <v>1.519248E-3</v>
      </c>
      <c r="AN63" s="304">
        <v>1.5699380000000001E-3</v>
      </c>
      <c r="AO63" s="304">
        <v>2.582684E-3</v>
      </c>
      <c r="AP63" s="304">
        <v>9.8651300000000006E-4</v>
      </c>
      <c r="AQ63" s="304">
        <v>1.545832E-3</v>
      </c>
      <c r="AR63" s="304">
        <v>6.1784700000000004E-4</v>
      </c>
      <c r="AS63" s="304">
        <v>6.69978E-4</v>
      </c>
      <c r="AT63" s="304">
        <v>7.5844200000000001E-4</v>
      </c>
      <c r="AU63" s="304">
        <v>3.9293430000000001E-3</v>
      </c>
    </row>
    <row r="64" spans="1:47">
      <c r="A64" s="14" t="str">
        <f>Power!A64</f>
        <v>swaptions</v>
      </c>
      <c r="B64" s="14" t="str">
        <f>Power!B64</f>
        <v>NS</v>
      </c>
      <c r="C64" s="297">
        <v>1.2074939999999999E-3</v>
      </c>
      <c r="D64" s="297">
        <v>1.124664E-3</v>
      </c>
      <c r="E64" s="298">
        <v>8.4262200000000001E-4</v>
      </c>
      <c r="F64" s="299">
        <v>1.1721360000000001E-3</v>
      </c>
      <c r="G64" s="300">
        <v>3.518984E-2</v>
      </c>
      <c r="H64" s="300">
        <v>8.0091169999999996E-3</v>
      </c>
      <c r="I64" s="300">
        <v>7.8368840000000006E-3</v>
      </c>
      <c r="J64" s="300">
        <v>5.4473400000000002E-3</v>
      </c>
      <c r="K64" s="300">
        <v>8.5972349999999999E-3</v>
      </c>
      <c r="L64" s="300">
        <v>1.4811809E-2</v>
      </c>
      <c r="M64" s="300">
        <v>4.8580109999999998E-3</v>
      </c>
      <c r="N64" s="300">
        <v>8.6986809999999998E-3</v>
      </c>
      <c r="O64" s="300">
        <v>2.025312E-3</v>
      </c>
      <c r="P64" s="300">
        <v>2.7161540000000001E-3</v>
      </c>
      <c r="Q64" s="300">
        <v>5.4371610000000003E-3</v>
      </c>
      <c r="R64" s="300">
        <v>3.1757090000000001E-3</v>
      </c>
      <c r="S64" s="300">
        <v>7.1976590000000003E-3</v>
      </c>
      <c r="T64" s="300">
        <v>3.2955990000000002E-3</v>
      </c>
      <c r="U64" s="300">
        <v>8.6179799999999999E-4</v>
      </c>
      <c r="V64" s="300">
        <v>2.6650419999999998E-3</v>
      </c>
      <c r="W64" s="300">
        <v>9.9877199999999998E-4</v>
      </c>
      <c r="X64" s="300">
        <v>1.6102899999999999E-3</v>
      </c>
      <c r="Y64" s="300">
        <v>8.6650099999999999E-4</v>
      </c>
      <c r="Z64" s="300">
        <v>5.612372E-3</v>
      </c>
      <c r="AA64" s="301">
        <v>4.820871E-3</v>
      </c>
      <c r="AB64" s="301">
        <v>2.023721E-3</v>
      </c>
      <c r="AC64" s="302">
        <v>2.9294820000000002E-3</v>
      </c>
      <c r="AD64" s="302">
        <v>1.428473E-3</v>
      </c>
      <c r="AE64" s="302">
        <v>1.532231E-3</v>
      </c>
      <c r="AF64" s="303">
        <v>1.1527589999999999E-3</v>
      </c>
      <c r="AG64" s="303">
        <v>1.1376499999999999E-2</v>
      </c>
      <c r="AH64" s="303">
        <v>1.3078530000000001E-3</v>
      </c>
      <c r="AI64" s="304">
        <v>1.161744E-2</v>
      </c>
      <c r="AJ64" s="304">
        <v>4.2849639999999996E-3</v>
      </c>
      <c r="AK64" s="304">
        <v>1.138933E-2</v>
      </c>
      <c r="AL64" s="304">
        <v>3.28743E-3</v>
      </c>
      <c r="AM64" s="304">
        <v>1.3726350000000001E-3</v>
      </c>
      <c r="AN64" s="304">
        <v>5.5223200000000005E-4</v>
      </c>
      <c r="AO64" s="304">
        <v>1.676915E-3</v>
      </c>
      <c r="AP64" s="304">
        <v>9.1981300000000001E-4</v>
      </c>
      <c r="AQ64" s="304">
        <v>1.0909649999999999E-3</v>
      </c>
      <c r="AR64" s="304">
        <v>6.5914900000000004E-4</v>
      </c>
      <c r="AS64" s="304">
        <v>1.489773E-3</v>
      </c>
      <c r="AT64" s="304">
        <v>8.3847000000000001E-4</v>
      </c>
      <c r="AU64" s="304">
        <v>3.252975E-3</v>
      </c>
    </row>
    <row r="65" spans="1:50">
      <c r="A65" s="14" t="str">
        <f>Power!A65</f>
        <v>vips</v>
      </c>
      <c r="B65" s="14" t="str">
        <f>Power!B65</f>
        <v>NS</v>
      </c>
      <c r="C65" s="297">
        <v>4.7778689999999997E-3</v>
      </c>
      <c r="D65" s="297">
        <v>8.163834E-3</v>
      </c>
      <c r="E65" s="298">
        <v>1.4249576E-2</v>
      </c>
      <c r="F65" s="299">
        <v>6.7742749999999997E-3</v>
      </c>
      <c r="G65" s="300">
        <v>2.5196083000000001E-2</v>
      </c>
      <c r="H65" s="300">
        <v>1.8438128000000002E-2</v>
      </c>
      <c r="I65" s="300">
        <v>1.6571513999999999E-2</v>
      </c>
      <c r="J65" s="300">
        <v>1.3106469000000001E-2</v>
      </c>
      <c r="K65" s="300">
        <v>1.4749917E-2</v>
      </c>
      <c r="L65" s="300">
        <v>6.9001380000000001E-3</v>
      </c>
      <c r="M65" s="300">
        <v>1.8081132999999999E-2</v>
      </c>
      <c r="N65" s="300">
        <v>7.9318189999999997E-3</v>
      </c>
      <c r="O65" s="300">
        <v>2.1742514000000001E-2</v>
      </c>
      <c r="P65" s="300">
        <v>1.0622921E-2</v>
      </c>
      <c r="Q65" s="300">
        <v>1.2171410000000001E-2</v>
      </c>
      <c r="R65" s="300">
        <v>1.7969914E-2</v>
      </c>
      <c r="S65" s="300">
        <v>7.1447150000000003E-3</v>
      </c>
      <c r="T65" s="300">
        <v>7.1478820000000004E-3</v>
      </c>
      <c r="U65" s="300">
        <v>1.2521895999999999E-2</v>
      </c>
      <c r="V65" s="300">
        <v>1.1300988E-2</v>
      </c>
      <c r="W65" s="300">
        <v>4.8472589999999996E-3</v>
      </c>
      <c r="X65" s="300">
        <v>5.8286900000000001E-3</v>
      </c>
      <c r="Y65" s="300">
        <v>9.1731090000000005E-3</v>
      </c>
      <c r="Z65" s="300">
        <v>6.6731289999999999E-3</v>
      </c>
      <c r="AA65" s="301">
        <v>5.2368079999999999E-3</v>
      </c>
      <c r="AB65" s="301">
        <v>3.7022740000000002E-3</v>
      </c>
      <c r="AC65" s="302">
        <v>1.5401048000000001E-2</v>
      </c>
      <c r="AD65" s="302">
        <v>1.4921392E-2</v>
      </c>
      <c r="AE65" s="302">
        <v>8.3348209999999992E-3</v>
      </c>
      <c r="AF65" s="303">
        <v>1.661785E-3</v>
      </c>
      <c r="AG65" s="303">
        <v>1.1783180000000001E-2</v>
      </c>
      <c r="AH65" s="303">
        <v>1.4700539999999999E-3</v>
      </c>
      <c r="AI65" s="304">
        <v>5.9517609999999999E-3</v>
      </c>
      <c r="AJ65" s="304">
        <v>1.8826257999999998E-2</v>
      </c>
      <c r="AK65" s="304">
        <v>9.3883739999999997E-3</v>
      </c>
      <c r="AL65" s="304">
        <v>2.6048769999999998E-3</v>
      </c>
      <c r="AM65" s="304">
        <v>9.6147699999999997E-4</v>
      </c>
      <c r="AN65" s="304">
        <v>1.4839226E-2</v>
      </c>
      <c r="AO65" s="304">
        <v>1.6159109000000001E-2</v>
      </c>
      <c r="AP65" s="304">
        <v>8.2839530000000001E-3</v>
      </c>
      <c r="AQ65" s="304">
        <v>2.9049000000000002E-3</v>
      </c>
      <c r="AR65" s="304">
        <v>1.1822697E-2</v>
      </c>
      <c r="AS65" s="304">
        <v>5.9357560000000004E-3</v>
      </c>
      <c r="AT65" s="304">
        <v>3.830511E-3</v>
      </c>
      <c r="AU65" s="304">
        <v>2.8418779999999999E-3</v>
      </c>
    </row>
    <row r="66" spans="1:50">
      <c r="A66" s="14" t="str">
        <f>Power!A66</f>
        <v>x264</v>
      </c>
      <c r="B66" s="14" t="str">
        <f>Power!B66</f>
        <v>NS</v>
      </c>
      <c r="C66" s="297">
        <v>7.7946179999999997E-3</v>
      </c>
      <c r="D66" s="297">
        <v>1.0082724E-2</v>
      </c>
      <c r="E66" s="298">
        <v>2.7402120000000001E-3</v>
      </c>
      <c r="F66" s="299">
        <v>5.3580559999999999E-3</v>
      </c>
      <c r="G66" s="300">
        <v>1.5157667E-2</v>
      </c>
      <c r="H66" s="300">
        <v>1.8641971E-2</v>
      </c>
      <c r="I66" s="300">
        <v>4.0866780999999998E-2</v>
      </c>
      <c r="J66" s="300">
        <v>2.1912081E-2</v>
      </c>
      <c r="K66" s="300">
        <v>2.8976082E-2</v>
      </c>
      <c r="L66" s="300">
        <v>2.7121754000000001E-2</v>
      </c>
      <c r="M66" s="300">
        <v>9.3675770000000002E-3</v>
      </c>
      <c r="N66" s="300">
        <v>1.9747600000000001E-2</v>
      </c>
      <c r="O66" s="300">
        <v>8.5192740000000003E-3</v>
      </c>
      <c r="P66" s="300">
        <v>1.4077289E-2</v>
      </c>
      <c r="Q66" s="300">
        <v>1.1260614E-2</v>
      </c>
      <c r="R66" s="300">
        <v>6.5067959999999996E-3</v>
      </c>
      <c r="S66" s="300">
        <v>1.4193449E-2</v>
      </c>
      <c r="T66" s="300">
        <v>1.2939421E-2</v>
      </c>
      <c r="U66" s="300">
        <v>1.2672447E-2</v>
      </c>
      <c r="V66" s="300">
        <v>1.2816851000000001E-2</v>
      </c>
      <c r="W66" s="300">
        <v>6.1820249999999998E-3</v>
      </c>
      <c r="X66" s="300">
        <v>6.5642419999999996E-3</v>
      </c>
      <c r="Y66" s="300">
        <v>3.9467021999999997E-2</v>
      </c>
      <c r="Z66" s="300">
        <v>6.8316999999999996E-3</v>
      </c>
      <c r="AA66" s="301">
        <v>4.0643090000000003E-3</v>
      </c>
      <c r="AB66" s="301">
        <v>3.9608359999999997E-3</v>
      </c>
      <c r="AC66" s="302">
        <v>3.6887465000000001E-2</v>
      </c>
      <c r="AD66" s="302">
        <v>1.3786822000000001E-2</v>
      </c>
      <c r="AE66" s="302">
        <v>3.2028949999999999E-3</v>
      </c>
      <c r="AF66" s="303">
        <v>2.2851019999999998E-3</v>
      </c>
      <c r="AG66" s="303">
        <v>1.3651010999999999E-2</v>
      </c>
      <c r="AH66" s="303">
        <v>1.9408139999999999E-3</v>
      </c>
      <c r="AI66" s="304">
        <v>6.3371019999999998E-3</v>
      </c>
      <c r="AJ66" s="304">
        <v>8.8458749999999996E-3</v>
      </c>
      <c r="AK66" s="304">
        <v>8.4085800000000006E-3</v>
      </c>
      <c r="AL66" s="304">
        <v>2.4576910000000001E-3</v>
      </c>
      <c r="AM66" s="304">
        <v>1.2645989999999999E-3</v>
      </c>
      <c r="AN66" s="304">
        <v>3.856997E-3</v>
      </c>
      <c r="AO66" s="304">
        <v>4.5918479999999999E-3</v>
      </c>
      <c r="AP66" s="304">
        <v>8.1089850000000008E-3</v>
      </c>
      <c r="AQ66" s="304">
        <v>2.4561520000000001E-3</v>
      </c>
      <c r="AR66" s="304">
        <v>2.4287670000000001E-3</v>
      </c>
      <c r="AS66" s="304">
        <v>6.3841109999999996E-3</v>
      </c>
      <c r="AT66" s="304">
        <v>5.0208960000000004E-3</v>
      </c>
      <c r="AU66" s="304">
        <v>1.6408319000000001E-2</v>
      </c>
    </row>
    <row r="67" spans="1:50">
      <c r="A67" s="14"/>
      <c r="B67" s="14"/>
      <c r="C67" s="297"/>
      <c r="D67" s="297"/>
      <c r="E67" s="298"/>
      <c r="F67" s="299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1"/>
      <c r="AB67" s="301"/>
      <c r="AC67" s="302"/>
      <c r="AD67" s="302"/>
      <c r="AE67" s="302"/>
      <c r="AF67" s="303"/>
      <c r="AG67" s="303"/>
      <c r="AH67" s="303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</row>
    <row r="68" spans="1:50">
      <c r="A68" s="306" t="s">
        <v>293</v>
      </c>
      <c r="B68" s="306" t="s">
        <v>16</v>
      </c>
      <c r="C68" s="307">
        <f t="shared" ref="C68:H68" si="0">AVERAGE(C75:C78)</f>
        <v>8.9696760389730637E-3</v>
      </c>
      <c r="D68" s="307">
        <f t="shared" si="0"/>
        <v>3.1676765966329968E-3</v>
      </c>
      <c r="E68" s="308">
        <f t="shared" si="0"/>
        <v>3.377753340740741E-3</v>
      </c>
      <c r="F68" s="309">
        <f t="shared" si="0"/>
        <v>1.0274926496632997E-2</v>
      </c>
      <c r="G68" s="310">
        <f t="shared" si="0"/>
        <v>5.0005626400925922E-2</v>
      </c>
      <c r="H68" s="310">
        <f t="shared" si="0"/>
        <v>4.0880536147442609E-2</v>
      </c>
      <c r="I68" s="310">
        <f t="shared" ref="I68:AT68" si="1">AVERAGE(I75:I78)</f>
        <v>3.6165543786952858E-2</v>
      </c>
      <c r="J68" s="310">
        <f t="shared" si="1"/>
        <v>2.2976733628619531E-2</v>
      </c>
      <c r="K68" s="310">
        <f t="shared" ref="K68:X68" si="2">AVERAGE(K75:K78)</f>
        <v>6.3940441355050504E-2</v>
      </c>
      <c r="L68" s="310">
        <f t="shared" si="2"/>
        <v>2.2351363899029277E-2</v>
      </c>
      <c r="M68" s="310">
        <f t="shared" si="2"/>
        <v>3.9271179251936024E-2</v>
      </c>
      <c r="N68" s="310">
        <f t="shared" si="2"/>
        <v>3.137973575202329E-2</v>
      </c>
      <c r="O68" s="310">
        <f t="shared" si="2"/>
        <v>7.1335251675420874E-2</v>
      </c>
      <c r="P68" s="310">
        <f t="shared" si="2"/>
        <v>1.5038649060606061E-2</v>
      </c>
      <c r="Q68" s="310">
        <f t="shared" si="2"/>
        <v>6.1010638639730636E-3</v>
      </c>
      <c r="R68" s="310">
        <f t="shared" si="2"/>
        <v>2.262706264003202E-2</v>
      </c>
      <c r="S68" s="310">
        <f t="shared" si="2"/>
        <v>1.3395943862373737E-2</v>
      </c>
      <c r="T68" s="310">
        <f t="shared" si="2"/>
        <v>6.5435259498316497E-3</v>
      </c>
      <c r="U68" s="310">
        <f t="shared" si="2"/>
        <v>2.4986074203703704E-3</v>
      </c>
      <c r="V68" s="310">
        <f t="shared" si="2"/>
        <v>8.0197370875982818E-3</v>
      </c>
      <c r="W68" s="310">
        <f t="shared" si="2"/>
        <v>4.5128426686868684E-3</v>
      </c>
      <c r="X68" s="310">
        <f t="shared" si="2"/>
        <v>3.4071672956228955E-3</v>
      </c>
      <c r="Y68" s="310">
        <f t="shared" si="1"/>
        <v>3.5978102237373731E-3</v>
      </c>
      <c r="Z68" s="310">
        <f t="shared" ref="Z68:AH68" si="3">AVERAGE(Z75:Z78)</f>
        <v>6.1006832856261052E-3</v>
      </c>
      <c r="AA68" s="311">
        <f t="shared" si="3"/>
        <v>7.7776199254208749E-3</v>
      </c>
      <c r="AB68" s="311">
        <f t="shared" si="3"/>
        <v>2.0152564382239058E-2</v>
      </c>
      <c r="AC68" s="312">
        <f t="shared" si="3"/>
        <v>7.8113965180134672E-3</v>
      </c>
      <c r="AD68" s="312">
        <f t="shared" si="3"/>
        <v>7.0521767184343427E-3</v>
      </c>
      <c r="AE68" s="312">
        <f t="shared" si="3"/>
        <v>1.5472642801767678E-2</v>
      </c>
      <c r="AF68" s="313">
        <f t="shared" si="3"/>
        <v>2.2345136462962965E-3</v>
      </c>
      <c r="AG68" s="313">
        <f t="shared" si="3"/>
        <v>1.6744989690404041E-2</v>
      </c>
      <c r="AH68" s="313">
        <f t="shared" si="3"/>
        <v>3.3915282926767678E-3</v>
      </c>
      <c r="AI68" s="314">
        <f t="shared" si="1"/>
        <v>5.9509659116161601E-3</v>
      </c>
      <c r="AJ68" s="314">
        <f>AVERAGE(AJ75:AJ78)</f>
        <v>9.7643918110022279E-3</v>
      </c>
      <c r="AK68" s="314">
        <f>AVERAGE(AK75:AK78)</f>
        <v>3.2761495515151512E-3</v>
      </c>
      <c r="AL68" s="314">
        <f t="shared" si="1"/>
        <v>2.2151701653198652E-3</v>
      </c>
      <c r="AM68" s="314">
        <f t="shared" si="1"/>
        <v>2.9792178771043771E-3</v>
      </c>
      <c r="AN68" s="314">
        <f>AVERAGE(AN75:AN78)</f>
        <v>3.7148749520202022E-3</v>
      </c>
      <c r="AO68" s="314">
        <f>AVERAGE(AO75:AO78)</f>
        <v>1.3201044920728086E-2</v>
      </c>
      <c r="AP68" s="314">
        <f>AVERAGE(AP75:AP78)</f>
        <v>2.5237340842592594E-3</v>
      </c>
      <c r="AQ68" s="314">
        <f>AVERAGE(AQ75:AQ78)</f>
        <v>1.6427813973905721E-3</v>
      </c>
      <c r="AR68" s="314">
        <f>AVERAGE(AR75:AR78)</f>
        <v>1.1609739792592591E-2</v>
      </c>
      <c r="AS68" s="314">
        <f t="shared" ref="AS68" si="4">AVERAGE(AS75:AS78)</f>
        <v>6.3389068489447479E-3</v>
      </c>
      <c r="AT68" s="314">
        <f t="shared" si="1"/>
        <v>3.7145141926767681E-3</v>
      </c>
      <c r="AU68" s="314">
        <f t="shared" ref="AU68" si="5">AVERAGE(AU75:AU78)</f>
        <v>5.6619500441814899E-3</v>
      </c>
      <c r="AV68" s="152"/>
      <c r="AW68" s="154"/>
      <c r="AX68" s="154"/>
    </row>
    <row r="69" spans="1:50">
      <c r="A69" s="280" t="s">
        <v>288</v>
      </c>
      <c r="B69" s="280" t="s">
        <v>16</v>
      </c>
      <c r="C69" s="297">
        <f t="shared" ref="C69:H69" si="6">AVERAGE(C71,C72)</f>
        <v>1.0908901443363844E-2</v>
      </c>
      <c r="D69" s="297">
        <f t="shared" si="6"/>
        <v>3.0538951212814641E-3</v>
      </c>
      <c r="E69" s="298">
        <f t="shared" si="6"/>
        <v>3.4236779221967963E-3</v>
      </c>
      <c r="F69" s="299">
        <f t="shared" si="6"/>
        <v>1.240607722425629E-2</v>
      </c>
      <c r="G69" s="300">
        <f t="shared" si="6"/>
        <v>5.4945385314073225E-2</v>
      </c>
      <c r="H69" s="300">
        <f t="shared" si="6"/>
        <v>5.0496340088174552E-2</v>
      </c>
      <c r="I69" s="300">
        <f t="shared" ref="I69:AT69" si="7">AVERAGE(I71,I72)</f>
        <v>3.9703636640160182E-2</v>
      </c>
      <c r="J69" s="300">
        <f t="shared" si="7"/>
        <v>2.4274850398741419E-2</v>
      </c>
      <c r="K69" s="300">
        <f t="shared" ref="K69:X69" si="8">AVERAGE(K71,K72)</f>
        <v>7.5031970554919905E-2</v>
      </c>
      <c r="L69" s="300">
        <f t="shared" si="8"/>
        <v>2.3182045180876951E-2</v>
      </c>
      <c r="M69" s="300">
        <f t="shared" si="8"/>
        <v>3.5973920175629288E-2</v>
      </c>
      <c r="N69" s="300">
        <f t="shared" si="8"/>
        <v>4.0728248261196934E-2</v>
      </c>
      <c r="O69" s="300">
        <f t="shared" si="8"/>
        <v>8.7466043805491986E-2</v>
      </c>
      <c r="P69" s="300">
        <f t="shared" si="8"/>
        <v>1.9024486158466823E-2</v>
      </c>
      <c r="Q69" s="300">
        <f t="shared" si="8"/>
        <v>5.9717914044622429E-3</v>
      </c>
      <c r="R69" s="300">
        <f t="shared" si="8"/>
        <v>2.4965775358703778E-2</v>
      </c>
      <c r="S69" s="300">
        <f t="shared" si="8"/>
        <v>1.3661130216819225E-2</v>
      </c>
      <c r="T69" s="300">
        <f t="shared" si="8"/>
        <v>6.6862308655606393E-3</v>
      </c>
      <c r="U69" s="300">
        <f t="shared" si="8"/>
        <v>2.3552379153318078E-3</v>
      </c>
      <c r="V69" s="300">
        <f t="shared" si="8"/>
        <v>7.6642465449866968E-3</v>
      </c>
      <c r="W69" s="300">
        <f t="shared" si="8"/>
        <v>5.1355126458810067E-3</v>
      </c>
      <c r="X69" s="300">
        <f t="shared" si="8"/>
        <v>3.8237614874141873E-3</v>
      </c>
      <c r="Y69" s="300">
        <f t="shared" si="7"/>
        <v>3.1107419908466822E-3</v>
      </c>
      <c r="Z69" s="300">
        <f t="shared" ref="Z69:AH69" si="9">AVERAGE(Z71,Z72)</f>
        <v>5.6345163551812698E-3</v>
      </c>
      <c r="AA69" s="301">
        <f t="shared" si="9"/>
        <v>8.2286705532036604E-3</v>
      </c>
      <c r="AB69" s="301">
        <f t="shared" si="9"/>
        <v>1.9762591163043478E-2</v>
      </c>
      <c r="AC69" s="302">
        <f t="shared" si="9"/>
        <v>7.2848636149885574E-3</v>
      </c>
      <c r="AD69" s="302">
        <f t="shared" si="9"/>
        <v>6.0297915675057217E-3</v>
      </c>
      <c r="AE69" s="302">
        <f t="shared" si="9"/>
        <v>1.5403820169336391E-2</v>
      </c>
      <c r="AF69" s="303">
        <f t="shared" si="9"/>
        <v>2.336474195652174E-3</v>
      </c>
      <c r="AG69" s="303">
        <f t="shared" si="9"/>
        <v>1.7199659304919908E-2</v>
      </c>
      <c r="AH69" s="303">
        <f t="shared" si="9"/>
        <v>3.5554560680778028E-3</v>
      </c>
      <c r="AI69" s="304">
        <f t="shared" si="7"/>
        <v>5.5696130480549205E-3</v>
      </c>
      <c r="AJ69" s="304">
        <f>AVERAGE(AJ71,AJ72)</f>
        <v>9.909168853797971E-3</v>
      </c>
      <c r="AK69" s="304">
        <f>AVERAGE(AK71,AK72)</f>
        <v>3.084964602974828E-3</v>
      </c>
      <c r="AL69" s="304">
        <f t="shared" si="7"/>
        <v>2.3290779141876433E-3</v>
      </c>
      <c r="AM69" s="304">
        <f t="shared" si="7"/>
        <v>3.2353560560640735E-3</v>
      </c>
      <c r="AN69" s="304">
        <f>AVERAGE(AN71,AN72)</f>
        <v>3.7324476870709382E-3</v>
      </c>
      <c r="AO69" s="304">
        <f>AVERAGE(AO71,AO72)</f>
        <v>1.3317563043165429E-2</v>
      </c>
      <c r="AP69" s="304">
        <f>AVERAGE(AP71,AP72)</f>
        <v>2.2842812757437074E-3</v>
      </c>
      <c r="AQ69" s="304">
        <f>AVERAGE(AQ71,AQ72)</f>
        <v>1.5215983941647597E-3</v>
      </c>
      <c r="AR69" s="304">
        <f>AVERAGE(AR71,AR72)</f>
        <v>1.2621287110411897E-2</v>
      </c>
      <c r="AS69" s="304">
        <f t="shared" ref="AS69" si="10">AVERAGE(AS71,AS72)</f>
        <v>5.4338156195309871E-3</v>
      </c>
      <c r="AT69" s="304">
        <f t="shared" si="7"/>
        <v>4.3755290143020591E-3</v>
      </c>
      <c r="AU69" s="304">
        <f>AVERAGE(AU71,AU72)</f>
        <v>5.5127901706643551E-3</v>
      </c>
      <c r="AV69" s="153"/>
      <c r="AW69" s="150"/>
      <c r="AX69" s="150"/>
    </row>
    <row r="70" spans="1:50">
      <c r="A70" s="280" t="s">
        <v>88</v>
      </c>
      <c r="B70" s="280" t="s">
        <v>16</v>
      </c>
      <c r="C70" s="297">
        <f t="shared" ref="C70:H70" si="11">AVERAGE(C6:C66)</f>
        <v>1.0555226409836067E-2</v>
      </c>
      <c r="D70" s="297">
        <f t="shared" si="11"/>
        <v>3.1287728524590159E-3</v>
      </c>
      <c r="E70" s="298">
        <f t="shared" si="11"/>
        <v>3.3989857540983608E-3</v>
      </c>
      <c r="F70" s="299">
        <f t="shared" si="11"/>
        <v>1.2068630426229509E-2</v>
      </c>
      <c r="G70" s="300">
        <f t="shared" si="11"/>
        <v>5.5864051934426236E-2</v>
      </c>
      <c r="H70" s="300">
        <f t="shared" si="11"/>
        <v>5.6003234156224803E-2</v>
      </c>
      <c r="I70" s="300">
        <f t="shared" ref="I70:AT70" si="12">AVERAGE(I6:I66)</f>
        <v>4.2386966377049168E-2</v>
      </c>
      <c r="J70" s="300">
        <f t="shared" si="12"/>
        <v>2.5906898426229511E-2</v>
      </c>
      <c r="K70" s="300">
        <f t="shared" ref="K70:X70" si="13">AVERAGE(K6:K66)</f>
        <v>7.6464631393442617E-2</v>
      </c>
      <c r="L70" s="300">
        <f t="shared" si="13"/>
        <v>2.2486665869789865E-2</v>
      </c>
      <c r="M70" s="300">
        <f t="shared" si="13"/>
        <v>3.5626146950819657E-2</v>
      </c>
      <c r="N70" s="300">
        <f t="shared" si="13"/>
        <v>4.4924683781523825E-2</v>
      </c>
      <c r="O70" s="300">
        <f t="shared" si="13"/>
        <v>9.0901346622950838E-2</v>
      </c>
      <c r="P70" s="300">
        <f t="shared" si="13"/>
        <v>2.049586204918033E-2</v>
      </c>
      <c r="Q70" s="300">
        <f t="shared" si="13"/>
        <v>6.217616229508195E-3</v>
      </c>
      <c r="R70" s="300">
        <f t="shared" si="13"/>
        <v>2.3830670725631668E-2</v>
      </c>
      <c r="S70" s="300">
        <f t="shared" si="13"/>
        <v>1.411218972131148E-2</v>
      </c>
      <c r="T70" s="300">
        <f t="shared" si="13"/>
        <v>7.2091218196721303E-3</v>
      </c>
      <c r="U70" s="300">
        <f t="shared" si="13"/>
        <v>2.5136951147540988E-3</v>
      </c>
      <c r="V70" s="300">
        <f t="shared" si="13"/>
        <v>7.528651781983065E-3</v>
      </c>
      <c r="W70" s="300">
        <f t="shared" si="13"/>
        <v>5.3652181967213108E-3</v>
      </c>
      <c r="X70" s="300">
        <f t="shared" si="13"/>
        <v>4.1363611475409828E-3</v>
      </c>
      <c r="Y70" s="300">
        <f t="shared" si="12"/>
        <v>3.4553364754098355E-3</v>
      </c>
      <c r="Z70" s="300">
        <f t="shared" ref="Z70:AH70" si="14">AVERAGE(Z6:Z66)</f>
        <v>5.7406432738813006E-3</v>
      </c>
      <c r="AA70" s="301">
        <f t="shared" si="14"/>
        <v>8.2330214590163927E-3</v>
      </c>
      <c r="AB70" s="301">
        <f t="shared" si="14"/>
        <v>1.8784800508196732E-2</v>
      </c>
      <c r="AC70" s="302">
        <f t="shared" si="14"/>
        <v>7.3153015245901645E-3</v>
      </c>
      <c r="AD70" s="302">
        <f t="shared" si="14"/>
        <v>6.0561962295081952E-3</v>
      </c>
      <c r="AE70" s="302">
        <f t="shared" si="14"/>
        <v>1.4684022245901642E-2</v>
      </c>
      <c r="AF70" s="303">
        <f t="shared" si="14"/>
        <v>2.3289274262295076E-3</v>
      </c>
      <c r="AG70" s="303">
        <f t="shared" si="14"/>
        <v>1.6951889754098358E-2</v>
      </c>
      <c r="AH70" s="303">
        <f t="shared" si="14"/>
        <v>3.4506308032786885E-3</v>
      </c>
      <c r="AI70" s="304">
        <f t="shared" si="12"/>
        <v>5.7513741967213121E-3</v>
      </c>
      <c r="AJ70" s="304">
        <f>AVERAGE(AJ6:AJ66)</f>
        <v>8.7633269915612013E-3</v>
      </c>
      <c r="AK70" s="304">
        <f>AVERAGE(AK6:AK66)</f>
        <v>3.1598397049180343E-3</v>
      </c>
      <c r="AL70" s="304">
        <f t="shared" si="12"/>
        <v>2.3076095573770494E-3</v>
      </c>
      <c r="AM70" s="304">
        <f t="shared" si="12"/>
        <v>3.1546078196721321E-3</v>
      </c>
      <c r="AN70" s="304">
        <f>AVERAGE(AN6:AN66)</f>
        <v>3.7513935081967208E-3</v>
      </c>
      <c r="AO70" s="304">
        <f>AVERAGE(AO6:AO66)</f>
        <v>1.1850540066632076E-2</v>
      </c>
      <c r="AP70" s="304">
        <f>AVERAGE(AP6:AP66)</f>
        <v>2.3947336885245907E-3</v>
      </c>
      <c r="AQ70" s="304">
        <f>AVERAGE(AQ6:AQ66)</f>
        <v>1.5394477213114754E-3</v>
      </c>
      <c r="AR70" s="304">
        <f>AVERAGE(AR6:AR66)</f>
        <v>1.2023458245901644E-2</v>
      </c>
      <c r="AS70" s="304">
        <f t="shared" ref="AS70" si="15">AVERAGE(AS6:AS66)</f>
        <v>4.846885540526388E-3</v>
      </c>
      <c r="AT70" s="304">
        <f t="shared" si="12"/>
        <v>4.3209782622950837E-3</v>
      </c>
      <c r="AU70" s="304">
        <f>AVERAGE(AU6:AU66)</f>
        <v>5.8119627732188487E-3</v>
      </c>
      <c r="AV70" s="153"/>
      <c r="AW70" s="150"/>
      <c r="AX70" s="150"/>
    </row>
    <row r="71" spans="1:50">
      <c r="A71" s="315" t="s">
        <v>264</v>
      </c>
      <c r="B71" s="280" t="s">
        <v>16</v>
      </c>
      <c r="C71" s="297">
        <f t="array" ref="C71">AVERAGE(IF($B6:$B66="JS",C6:C66),IF($B6:$B66="JN",C6:C66))</f>
        <v>1.2347179913043479E-2</v>
      </c>
      <c r="D71" s="297">
        <f t="array" ref="D71">AVERAGE(IF($B6:$B66="JS",D6:D66),IF($B6:$B66="JN",D6:D66))</f>
        <v>2.7493923478260872E-3</v>
      </c>
      <c r="E71" s="298">
        <f t="array" ref="E71">AVERAGE(IF($B6:$B66="JS",E6:E66),IF($B6:$B66="JN",E6:E66))</f>
        <v>3.5240927391304347E-3</v>
      </c>
      <c r="F71" s="299">
        <f t="array" ref="F71">AVERAGE(IF($B6:$B66="JS",F6:F66),IF($B6:$B66="JN",F6:F66))</f>
        <v>1.3778360869565217E-2</v>
      </c>
      <c r="G71" s="300">
        <f t="array" ref="G71">AVERAGE(IF($B6:$B66="JS",G6:G66),IF($B6:$B66="JN",G6:G66))</f>
        <v>5.1209474391304348E-2</v>
      </c>
      <c r="H71" s="300">
        <f t="array" ref="H71">AVERAGE(IF($B6:$B66="JS",H6:H66),IF($B6:$B66="JN",H6:H66))</f>
        <v>2.8101637544770169E-2</v>
      </c>
      <c r="I71" s="300">
        <f t="array" ref="I71">AVERAGE(IF($B6:$B66="JS",I6:I66),IF($B6:$B66="JN",I6:I66))</f>
        <v>2.8791429043478263E-2</v>
      </c>
      <c r="J71" s="300">
        <f t="array" ref="J71">AVERAGE(IF($B6:$B66="JS",J6:J66),IF($B6:$B66="JN",J6:J66))</f>
        <v>1.7637855086956523E-2</v>
      </c>
      <c r="K71" s="300">
        <f t="array" ref="K71">AVERAGE(IF($B6:$B66="JS",K6:K66),IF($B6:$B66="JN",K6:K66))</f>
        <v>6.9205816478260865E-2</v>
      </c>
      <c r="L71" s="300">
        <f t="array" ref="L71">AVERAGE(IF($B6:$B66="JS",L6:L66),IF($B6:$B66="JN",L6:L66))</f>
        <v>2.6009921045964425E-2</v>
      </c>
      <c r="M71" s="300">
        <f t="array" ref="M71">AVERAGE(IF($B6:$B66="JS",M6:M66),IF($B6:$B66="JN",M6:M66))</f>
        <v>3.7388197956521742E-2</v>
      </c>
      <c r="N71" s="300">
        <f t="array" ref="N71">AVERAGE(IF($B6:$B66="JS",N6:N66),IF($B6:$B66="JN",N6:N66))</f>
        <v>2.3662743811867566E-2</v>
      </c>
      <c r="O71" s="300">
        <f t="array" ref="O71">AVERAGE(IF($B6:$B66="JS",O6:O66),IF($B6:$B66="JN",O6:O66))</f>
        <v>7.3495812347826095E-2</v>
      </c>
      <c r="P71" s="300">
        <f t="array" ref="P71">AVERAGE(IF($B6:$B66="JS",P6:P66),IF($B6:$B66="JN",P6:P66))</f>
        <v>1.3040890869565218E-2</v>
      </c>
      <c r="Q71" s="300">
        <f t="array" ref="Q71">AVERAGE(IF($B6:$B66="JS",Q6:Q66),IF($B6:$B66="JN",Q6:Q66))</f>
        <v>4.972103782608696E-3</v>
      </c>
      <c r="R71" s="300">
        <f t="array" ref="R71">AVERAGE(IF($B6:$B66="JS",R6:R66),IF($B6:$B66="JN",R6:R66))</f>
        <v>2.9581867533197023E-2</v>
      </c>
      <c r="S71" s="300">
        <f t="array" ref="S71">AVERAGE(IF($B6:$B66="JS",S6:S66),IF($B6:$B66="JN",S6:S66))</f>
        <v>1.182682156521739E-2</v>
      </c>
      <c r="T71" s="300">
        <f t="array" ref="T71">AVERAGE(IF($B6:$B66="JS",T6:T66),IF($B6:$B66="JN",T6:T66))</f>
        <v>4.5598076521739129E-3</v>
      </c>
      <c r="U71" s="300">
        <f t="array" ref="U71">AVERAGE(IF($B6:$B66="JS",U6:U66),IF($B6:$B66="JN",U6:U66))</f>
        <v>1.7108453043478259E-3</v>
      </c>
      <c r="V71" s="300">
        <f t="array" ref="V71">AVERAGE(IF($B6:$B66="JS",V6:V66),IF($B6:$B66="JN",V6:V66))</f>
        <v>8.215665247868131E-3</v>
      </c>
      <c r="W71" s="300">
        <f t="array" ref="W71">AVERAGE(IF($B6:$B66="JS",W6:W66),IF($B6:$B66="JN",W6:W66))</f>
        <v>4.2013767391304354E-3</v>
      </c>
      <c r="X71" s="300">
        <f t="array" ref="X71">AVERAGE(IF($B6:$B66="JS",X6:X66),IF($B6:$B66="JN",X6:X66))</f>
        <v>2.5525228695652178E-3</v>
      </c>
      <c r="Y71" s="300">
        <f t="array" ref="Y71">AVERAGE(IF($B6:$B66="JS",Y6:Y66),IF($B6:$B66="JN",Y6:Y66))</f>
        <v>1.7093910869565221E-3</v>
      </c>
      <c r="Z71" s="300">
        <f t="array" ref="Z71">AVERAGE(IF($B6:$B66="JS",Z6:Z66),IF($B6:$B66="JN",Z6:Z66))</f>
        <v>5.2029335524678023E-3</v>
      </c>
      <c r="AA71" s="301">
        <f t="array" ref="AA71">AVERAGE(IF($B6:$B66="JS",AA6:AA66),IF($B6:$B66="JN",AA6:AA66))</f>
        <v>8.2109768695652167E-3</v>
      </c>
      <c r="AB71" s="301">
        <f t="array" ref="AB71">AVERAGE(IF($B6:$B66="JS",AB6:AB66),IF($B6:$B66="JN",AB6:AB66))</f>
        <v>2.3738939826086953E-2</v>
      </c>
      <c r="AC71" s="302">
        <f t="array" ref="AC71">AVERAGE(IF($B6:$B66="JS",AC6:AC66),IF($B6:$B66="JN",AC6:AC66))</f>
        <v>7.1610827826086949E-3</v>
      </c>
      <c r="AD71" s="302">
        <f t="array" ref="AD71">AVERAGE(IF($B6:$B66="JS",AD6:AD66),IF($B6:$B66="JN",AD6:AD66))</f>
        <v>5.9224126086956522E-3</v>
      </c>
      <c r="AE71" s="302">
        <f t="array" ref="AE71">AVERAGE(IF($B6:$B66="JS",AE6:AE66),IF($B6:$B66="JN",AE6:AE66))</f>
        <v>1.8330998391304355E-2</v>
      </c>
      <c r="AF71" s="303">
        <f t="array" ref="AF71">AVERAGE(IF($B6:$B66="JS",AF6:AF66),IF($B6:$B66="JN",AF6:AF66))</f>
        <v>2.3671643913043485E-3</v>
      </c>
      <c r="AG71" s="303">
        <f t="array" ref="AG71">AVERAGE(IF($B6:$B66="JS",AG6:AG66),IF($B6:$B66="JN",AG6:AG66))</f>
        <v>1.820725547826087E-2</v>
      </c>
      <c r="AH71" s="303">
        <f t="array" ref="AH71">AVERAGE(IF($B6:$B66="JS",AH6:AH66),IF($B6:$B66="JN",AH6:AH66))</f>
        <v>3.9817454782608694E-3</v>
      </c>
      <c r="AI71" s="304">
        <f t="array" ref="AI71">AVERAGE(IF($B6:$B66="JS",AI6:AI66),IF($B6:$B66="JN",AI6:AI66))</f>
        <v>4.8304510434782613E-3</v>
      </c>
      <c r="AJ71" s="304">
        <f t="array" ref="AJ71">AVERAGE(IF($B6:$B66="JS",AJ6:AJ66),IF($B6:$B66="JN",AJ6:AJ66))</f>
        <v>1.4568925760227521E-2</v>
      </c>
      <c r="AK71" s="304">
        <f t="array" ref="AK71">AVERAGE(IF($B6:$B66="JS",AK6:AK66),IF($B6:$B66="JN",AK6:AK66))</f>
        <v>2.7804725217391302E-3</v>
      </c>
      <c r="AL71" s="304">
        <f t="array" ref="AL71">AVERAGE(IF($B6:$B66="JS",AL6:AL66),IF($B6:$B66="JN",AL6:AL66))</f>
        <v>2.4163825652173915E-3</v>
      </c>
      <c r="AM71" s="304">
        <f t="array" ref="AM71">AVERAGE(IF($B6:$B66="JS",AM6:AM66),IF($B6:$B66="JN",AM6:AM66))</f>
        <v>3.5637322173913051E-3</v>
      </c>
      <c r="AN71" s="304">
        <f t="array" ref="AN71">AVERAGE(IF($B6:$B66="JS",AN6:AN66),IF($B6:$B66="JN",AN6:AN66))</f>
        <v>3.6554013478260869E-3</v>
      </c>
      <c r="AO71" s="304">
        <f t="array" ref="AO71">AVERAGE(IF($B6:$B66="JS",AO6:AO66),IF($B6:$B66="JN",AO6:AO66))</f>
        <v>1.9283456481067697E-2</v>
      </c>
      <c r="AP71" s="304">
        <f t="array" ref="AP71">AVERAGE(IF($B6:$B66="JS",AP6:AP66),IF($B6:$B66="JN",AP6:AP66))</f>
        <v>1.8351081304347828E-3</v>
      </c>
      <c r="AQ71" s="304">
        <f t="array" ref="AQ71">AVERAGE(IF($B6:$B66="JS",AQ6:AQ66),IF($B6:$B66="JN",AQ6:AQ66))</f>
        <v>1.4490111304347826E-3</v>
      </c>
      <c r="AR71" s="304">
        <f t="array" ref="AR71">AVERAGE(IF($B6:$B66="JS",AR6:AR66),IF($B6:$B66="JN",AR6:AR66))</f>
        <v>1.5052457826086952E-2</v>
      </c>
      <c r="AS71" s="304">
        <f t="array" ref="AS71">AVERAGE(IF($B6:$B66="JS",AS6:AS66),IF($B6:$B66="JN",AS6:AS66))</f>
        <v>7.8206646074830272E-3</v>
      </c>
      <c r="AT71" s="304">
        <f t="array" ref="AT71">AVERAGE(IF($B6:$B66="JS",AT6:AT66),IF($B6:$B66="JN",AT6:AT66))</f>
        <v>4.5973687391304349E-3</v>
      </c>
      <c r="AU71" s="304">
        <f t="array" ref="AU71">AVERAGE(IF($B6:$B66="JS",AU6:AU66),IF($B6:$B66="JN",AU6:AU66))</f>
        <v>4.2961549202760784E-3</v>
      </c>
      <c r="AV71" s="153"/>
      <c r="AW71" s="150"/>
      <c r="AX71" s="150"/>
    </row>
    <row r="72" spans="1:50">
      <c r="A72" s="315" t="s">
        <v>265</v>
      </c>
      <c r="B72" s="280" t="s">
        <v>16</v>
      </c>
      <c r="C72" s="297">
        <f t="array" ref="C72">AVERAGE(IF($B6:$B66="NN",C6:C66),IF($B6:$B66="NS",C6:C66))</f>
        <v>9.4706229736842094E-3</v>
      </c>
      <c r="D72" s="297">
        <f t="array" ref="D72">AVERAGE(IF($B6:$B66="NN",D6:D66),IF($B6:$B66="NS",D6:D66))</f>
        <v>3.3583978947368414E-3</v>
      </c>
      <c r="E72" s="298">
        <f t="array" ref="E72">AVERAGE(IF($B6:$B66="NN",E6:E66),IF($B6:$B66="NS",E6:E66))</f>
        <v>3.3232631052631579E-3</v>
      </c>
      <c r="F72" s="299">
        <f t="array" ref="F72">AVERAGE(IF($B6:$B66="NN",F6:F66),IF($B6:$B66="NS",F6:F66))</f>
        <v>1.1033793578947364E-2</v>
      </c>
      <c r="G72" s="300">
        <f t="array" ref="G72">AVERAGE(IF($B6:$B66="NN",G6:G66),IF($B6:$B66="NS",G6:G66))</f>
        <v>5.8681296236842102E-2</v>
      </c>
      <c r="H72" s="300">
        <f t="array" ref="H72">AVERAGE(IF($B6:$B66="NN",H6:H66),IF($B6:$B66="NS",H6:H66))</f>
        <v>7.2891042631578931E-2</v>
      </c>
      <c r="I72" s="300">
        <f t="array" ref="I72">AVERAGE(IF($B6:$B66="NN",I6:I66),IF($B6:$B66="NS",I6:I66))</f>
        <v>5.0615844236842102E-2</v>
      </c>
      <c r="J72" s="300">
        <f t="array" ref="J72">AVERAGE(IF($B6:$B66="NN",J6:J66),IF($B6:$B66="NS",J6:J66))</f>
        <v>3.0911845710526315E-2</v>
      </c>
      <c r="K72" s="300">
        <f t="array" ref="K72">AVERAGE(IF($B6:$B66="NN",K6:K66),IF($B6:$B66="NS",K6:K66))</f>
        <v>8.0858124631578945E-2</v>
      </c>
      <c r="L72" s="300">
        <f t="array" ref="L72">AVERAGE(IF($B6:$B66="NN",L6:L66),IF($B6:$B66="NS",L6:L66))</f>
        <v>2.0354169315789473E-2</v>
      </c>
      <c r="M72" s="300">
        <f t="array" ref="M72">AVERAGE(IF($B6:$B66="NN",M6:M66),IF($B6:$B66="NS",M6:M66))</f>
        <v>3.4559642394736835E-2</v>
      </c>
      <c r="N72" s="300">
        <f t="array" ref="N72">AVERAGE(IF($B6:$B66="NN",N6:N66),IF($B6:$B66="NS",N6:N66))</f>
        <v>5.7793752710526301E-2</v>
      </c>
      <c r="O72" s="300">
        <f t="array" ref="O72">AVERAGE(IF($B6:$B66="NN",O6:O66),IF($B6:$B66="NS",O6:O66))</f>
        <v>0.10143627526315788</v>
      </c>
      <c r="P72" s="300">
        <f t="array" ref="P72">AVERAGE(IF($B6:$B66="NN",P6:P66),IF($B6:$B66="NS",P6:P66))</f>
        <v>2.5008081447368425E-2</v>
      </c>
      <c r="Q72" s="300">
        <f t="array" ref="Q72">AVERAGE(IF($B6:$B66="NN",Q6:Q66),IF($B6:$B66="NS",Q6:Q66))</f>
        <v>6.9714790263157899E-3</v>
      </c>
      <c r="R72" s="300">
        <f t="array" ref="R72">AVERAGE(IF($B6:$B66="NN",R6:R66),IF($B6:$B66="NS",R6:R66))</f>
        <v>2.0349683184210529E-2</v>
      </c>
      <c r="S72" s="300">
        <f t="array" ref="S72">AVERAGE(IF($B6:$B66="NN",S6:S66),IF($B6:$B66="NS",S6:S66))</f>
        <v>1.5495438868421059E-2</v>
      </c>
      <c r="T72" s="300">
        <f t="array" ref="T72">AVERAGE(IF($B6:$B66="NN",T6:T66),IF($B6:$B66="NS",T6:T66))</f>
        <v>8.8126540789473656E-3</v>
      </c>
      <c r="U72" s="300">
        <f t="array" ref="U72">AVERAGE(IF($B6:$B66="NN",U6:U66),IF($B6:$B66="NS",U6:U66))</f>
        <v>2.9996305263157897E-3</v>
      </c>
      <c r="V72" s="300">
        <f t="array" ref="V72">AVERAGE(IF($B6:$B66="NN",V6:V66),IF($B6:$B66="NS",V6:V66))</f>
        <v>7.1128278421052626E-3</v>
      </c>
      <c r="W72" s="300">
        <f t="array" ref="W72">AVERAGE(IF($B6:$B66="NN",W6:W66),IF($B6:$B66="NS",W6:W66))</f>
        <v>6.0696485526315789E-3</v>
      </c>
      <c r="X72" s="300">
        <f t="array" ref="X72">AVERAGE(IF($B6:$B66="NN",X6:X66),IF($B6:$B66="NS",X6:X66))</f>
        <v>5.0950001052631573E-3</v>
      </c>
      <c r="Y72" s="300">
        <f t="array" ref="Y72">AVERAGE(IF($B6:$B66="NN",Y6:Y66),IF($B6:$B66="NS",Y6:Y66))</f>
        <v>4.5120928947368424E-3</v>
      </c>
      <c r="Z72" s="300">
        <f t="array" ref="Z72">AVERAGE(IF($B6:$B66="NN",Z6:Z66),IF($B6:$B66="NS",Z6:Z66))</f>
        <v>6.0660991578947374E-3</v>
      </c>
      <c r="AA72" s="301">
        <f t="array" ref="AA72">AVERAGE(IF($B6:$B66="NN",AA6:AA66),IF($B6:$B66="NS",AA6:AA66))</f>
        <v>8.246364236842104E-3</v>
      </c>
      <c r="AB72" s="301">
        <f t="array" ref="AB72">AVERAGE(IF($B6:$B66="NN",AB6:AB66),IF($B6:$B66="NS",AB6:AB66))</f>
        <v>1.5786242500000002E-2</v>
      </c>
      <c r="AC72" s="302">
        <f t="array" ref="AC72">AVERAGE(IF($B6:$B66="NN",AC6:AC66),IF($B6:$B66="NS",AC6:AC66))</f>
        <v>7.4086444473684208E-3</v>
      </c>
      <c r="AD72" s="302">
        <f t="array" ref="AD72">AVERAGE(IF($B6:$B66="NN",AD6:AD66),IF($B6:$B66="NS",AD6:AD66))</f>
        <v>6.1371705263157912E-3</v>
      </c>
      <c r="AE72" s="302">
        <f t="array" ref="AE72">AVERAGE(IF($B6:$B66="NN",AE6:AE66),IF($B6:$B66="NS",AE6:AE66))</f>
        <v>1.2476641947368425E-2</v>
      </c>
      <c r="AF72" s="303">
        <f t="array" ref="AF72">AVERAGE(IF($B6:$B66="NN",AF6:AF66),IF($B6:$B66="NS",AF6:AF66))</f>
        <v>2.305784E-3</v>
      </c>
      <c r="AG72" s="303">
        <f t="array" ref="AG72">AVERAGE(IF($B6:$B66="NN",AG6:AG66),IF($B6:$B66="NS",AG6:AG66))</f>
        <v>1.6192063131578942E-2</v>
      </c>
      <c r="AH72" s="303">
        <f t="array" ref="AH72">AVERAGE(IF($B6:$B66="NN",AH6:AH66),IF($B6:$B66="NS",AH6:AH66))</f>
        <v>3.1291666578947362E-3</v>
      </c>
      <c r="AI72" s="304">
        <f t="array" ref="AI72">AVERAGE(IF($B6:$B66="NN",AI6:AI66),IF($B6:$B66="NS",AI6:AI66))</f>
        <v>6.3087750526315796E-3</v>
      </c>
      <c r="AJ72" s="304">
        <f t="array" ref="AJ72">AVERAGE(IF($B6:$B66="NN",AJ6:AJ66),IF($B6:$B66="NS",AJ6:AJ66))</f>
        <v>5.2494119473684214E-3</v>
      </c>
      <c r="AK72" s="304">
        <f t="array" ref="AK72">AVERAGE(IF($B6:$B66="NN",AK6:AK66),IF($B6:$B66="NS",AK6:AK66))</f>
        <v>3.3894566842105258E-3</v>
      </c>
      <c r="AL72" s="304">
        <f t="array" ref="AL72">AVERAGE(IF($B6:$B66="NN",AL6:AL66),IF($B6:$B66="NS",AL6:AL66))</f>
        <v>2.2417732631578951E-3</v>
      </c>
      <c r="AM72" s="304">
        <f t="array" ref="AM72">AVERAGE(IF($B6:$B66="NN",AM6:AM66),IF($B6:$B66="NS",AM6:AM66))</f>
        <v>2.906979894736842E-3</v>
      </c>
      <c r="AN72" s="304">
        <f t="array" ref="AN72">AVERAGE(IF($B6:$B66="NN",AN6:AN66),IF($B6:$B66="NS",AN6:AN66))</f>
        <v>3.8094940263157899E-3</v>
      </c>
      <c r="AO72" s="304">
        <f t="array" ref="AO72">AVERAGE(IF($B6:$B66="NN",AO6:AO66),IF($B6:$B66="NS",AO6:AO66))</f>
        <v>7.3516696052631607E-3</v>
      </c>
      <c r="AP72" s="304">
        <f t="array" ref="AP72">AVERAGE(IF($B6:$B66="NN",AP6:AP66),IF($B6:$B66="NS",AP6:AP66))</f>
        <v>2.7334544210526317E-3</v>
      </c>
      <c r="AQ72" s="304">
        <f t="array" ref="AQ72">AVERAGE(IF($B6:$B66="NN",AQ6:AQ66),IF($B6:$B66="NS",AQ6:AQ66))</f>
        <v>1.5941856578947369E-3</v>
      </c>
      <c r="AR72" s="304">
        <f t="array" ref="AR72">AVERAGE(IF($B6:$B66="NN",AR6:AR66),IF($B6:$B66="NS",AR6:AR66))</f>
        <v>1.019011639473684E-2</v>
      </c>
      <c r="AS72" s="304">
        <f t="array" ref="AS72">AVERAGE(IF($B6:$B66="NN",AS6:AS66),IF($B6:$B66="NS",AS6:AS66))</f>
        <v>3.046966631578947E-3</v>
      </c>
      <c r="AT72" s="304">
        <f t="array" ref="AT72">AVERAGE(IF($B6:$B66="NN",AT6:AT66),IF($B6:$B66="NS",AT6:AT66))</f>
        <v>4.1536892894736841E-3</v>
      </c>
      <c r="AU72" s="304">
        <f t="array" ref="AU72">AVERAGE(IF($B6:$B66="NN",AU6:AU66),IF($B6:$B66="NS",AU6:AU66))</f>
        <v>6.7294254210526318E-3</v>
      </c>
      <c r="AV72" s="153"/>
      <c r="AW72" s="150"/>
      <c r="AX72" s="150"/>
    </row>
    <row r="73" spans="1:50">
      <c r="A73" s="315" t="s">
        <v>377</v>
      </c>
      <c r="B73" s="280" t="s">
        <v>16</v>
      </c>
      <c r="C73" s="297">
        <f t="array" ref="C73">AVERAGE(IF($B6:$B66="JS",C6:C66),IF($B6:$B66="NS",C6:C66))</f>
        <v>4.8009610000000012E-3</v>
      </c>
      <c r="D73" s="297">
        <f t="array" ref="D73">AVERAGE(IF($B6:$B66="JS",D6:D66),IF($B6:$B66="NS",D6:D66))</f>
        <v>4.1388674374999998E-3</v>
      </c>
      <c r="E73" s="298">
        <f t="array" ref="E73">AVERAGE(IF($B6:$B66="JS",E6:E66),IF($B6:$B66="NS",E6:E66))</f>
        <v>3.2183201249999997E-3</v>
      </c>
      <c r="F73" s="299">
        <f t="array" ref="F73">AVERAGE(IF($B6:$B66="JS",F6:F66),IF($B6:$B66="NS",F6:F66))</f>
        <v>6.2437719999999999E-3</v>
      </c>
      <c r="G73" s="300">
        <f t="array" ref="G73">AVERAGE(IF($B6:$B66="JS",G6:G66),IF($B6:$B66="NS",G6:G66))</f>
        <v>3.3177842937499993E-2</v>
      </c>
      <c r="H73" s="300">
        <f t="array" ref="H73">AVERAGE(IF($B6:$B66="JS",H6:H66),IF($B6:$B66="NS",H6:H66))</f>
        <v>1.952501500425631E-2</v>
      </c>
      <c r="I73" s="300">
        <f t="array" ref="I73">AVERAGE(IF($B6:$B66="JS",I6:I66),IF($B6:$B66="NS",I6:I66))</f>
        <v>2.2858497437500003E-2</v>
      </c>
      <c r="J73" s="300">
        <f t="array" ref="J73">AVERAGE(IF($B6:$B66="JS",J6:J66),IF($B6:$B66="NS",J6:J66))</f>
        <v>1.5332948937500002E-2</v>
      </c>
      <c r="K73" s="300">
        <f t="array" ref="K73">AVERAGE(IF($B6:$B66="JS",K6:K66),IF($B6:$B66="NS",K6:K66))</f>
        <v>2.9793205062500005E-2</v>
      </c>
      <c r="L73" s="300">
        <f t="array" ref="L73">AVERAGE(IF($B6:$B66="JS",L6:L66),IF($B6:$B66="NS",L6:L66))</f>
        <v>1.7164493419439517E-2</v>
      </c>
      <c r="M73" s="300">
        <f t="array" ref="M73">AVERAGE(IF($B6:$B66="JS",M6:M66),IF($B6:$B66="NS",M6:M66))</f>
        <v>2.9003503812499998E-2</v>
      </c>
      <c r="N73" s="300">
        <f t="array" ref="N73">AVERAGE(IF($B6:$B66="JS",N6:N66),IF($B6:$B66="NS",N6:N66))</f>
        <v>9.6005981056234337E-3</v>
      </c>
      <c r="O73" s="300">
        <f t="array" ref="O73">AVERAGE(IF($B6:$B66="JS",O6:O66),IF($B6:$B66="NS",O6:O66))</f>
        <v>2.4566818937500005E-2</v>
      </c>
      <c r="P73" s="300">
        <f t="array" ref="P73">AVERAGE(IF($B6:$B66="JS",P6:P66),IF($B6:$B66="NS",P6:P66))</f>
        <v>5.7952488124999989E-3</v>
      </c>
      <c r="Q73" s="300">
        <f t="array" ref="Q73">AVERAGE(IF($B6:$B66="JS",Q6:Q66),IF($B6:$B66="NS",Q6:Q66))</f>
        <v>6.7319496250000006E-3</v>
      </c>
      <c r="R73" s="300">
        <f t="array" ref="R73">AVERAGE(IF($B6:$B66="JS",R6:R66),IF($B6:$B66="NS",R6:R66))</f>
        <v>1.4498428184454789E-2</v>
      </c>
      <c r="S73" s="300">
        <f t="array" ref="S73">AVERAGE(IF($B6:$B66="JS",S6:S66),IF($B6:$B66="NS",S6:S66))</f>
        <v>1.0436426375000002E-2</v>
      </c>
      <c r="T73" s="300">
        <f t="array" ref="T73">AVERAGE(IF($B6:$B66="JS",T6:T66),IF($B6:$B66="NS",T6:T66))</f>
        <v>5.6896884374999998E-3</v>
      </c>
      <c r="U73" s="300">
        <f t="array" ref="U73">AVERAGE(IF($B6:$B66="JS",U6:U66),IF($B6:$B66="NS",U6:U66))</f>
        <v>3.1649710624999999E-3</v>
      </c>
      <c r="V73" s="300">
        <f t="array" ref="V73">AVERAGE(IF($B6:$B66="JS",V6:V66),IF($B6:$B66="NS",V6:V66))</f>
        <v>7.1401517067319394E-3</v>
      </c>
      <c r="W73" s="300">
        <f t="array" ref="W73">AVERAGE(IF($B6:$B66="JS",W6:W66),IF($B6:$B66="NS",W6:W66))</f>
        <v>2.8970032500000003E-3</v>
      </c>
      <c r="X73" s="300">
        <f t="array" ref="X73">AVERAGE(IF($B6:$B66="JS",X6:X66),IF($B6:$B66="NS",X6:X66))</f>
        <v>2.5244801874999999E-3</v>
      </c>
      <c r="Y73" s="300">
        <f t="array" ref="Y73">AVERAGE(IF($B6:$B66="JS",Y6:Y66),IF($B6:$B66="NS",Y6:Y66))</f>
        <v>6.3321329374999985E-3</v>
      </c>
      <c r="Z73" s="300">
        <f t="array" ref="Z73">AVERAGE(IF($B6:$B66="JS",Z6:Z66),IF($B6:$B66="NS",Z6:Z66))</f>
        <v>6.0781239466233721E-3</v>
      </c>
      <c r="AA73" s="301">
        <f t="array" ref="AA73">AVERAGE(IF($B6:$B66="JS",AA6:AA66),IF($B6:$B66="NS",AA6:AA66))</f>
        <v>6.0022298125E-3</v>
      </c>
      <c r="AB73" s="301">
        <f t="array" ref="AB73">AVERAGE(IF($B6:$B66="JS",AB6:AB66),IF($B6:$B66="NS",AB6:AB66))</f>
        <v>1.3105927937499998E-2</v>
      </c>
      <c r="AC73" s="302">
        <f t="array" ref="AC73">AVERAGE(IF($B6:$B66="JS",AC6:AC66),IF($B6:$B66="NS",AC6:AC66))</f>
        <v>9.2297142499999998E-3</v>
      </c>
      <c r="AD73" s="302">
        <f t="array" ref="AD73">AVERAGE(IF($B6:$B66="JS",AD6:AD66),IF($B6:$B66="NS",AD6:AD66))</f>
        <v>8.0383836874999993E-3</v>
      </c>
      <c r="AE73" s="302">
        <f t="array" ref="AE73">AVERAGE(IF($B6:$B66="JS",AE6:AE66),IF($B6:$B66="NS",AE6:AE66))</f>
        <v>1.0261830499999999E-2</v>
      </c>
      <c r="AF73" s="303">
        <f t="array" ref="AF73">AVERAGE(IF($B6:$B66="JS",AF6:AF66),IF($B6:$B66="NS",AF6:AF66))</f>
        <v>2.1968397499999995E-3</v>
      </c>
      <c r="AG73" s="303">
        <f t="array" ref="AG73">AVERAGE(IF($B6:$B66="JS",AG6:AG66),IF($B6:$B66="NS",AG6:AG66))</f>
        <v>1.4035665999999999E-2</v>
      </c>
      <c r="AH73" s="303">
        <f t="array" ref="AH73">AVERAGE(IF($B6:$B66="JS",AH6:AH66),IF($B6:$B66="NS",AH6:AH66))</f>
        <v>2.3279174999999998E-3</v>
      </c>
      <c r="AI73" s="304">
        <f t="array" ref="AI73">AVERAGE(IF($B6:$B66="JS",AI6:AI66),IF($B6:$B66="NS",AI6:AI66))</f>
        <v>7.8928042499999997E-3</v>
      </c>
      <c r="AJ73" s="304">
        <f t="array" ref="AJ73">AVERAGE(IF($B6:$B66="JS",AJ6:AJ66),IF($B6:$B66="NS",AJ6:AJ66))</f>
        <v>8.2136520770167577E-3</v>
      </c>
      <c r="AK73" s="304">
        <f t="array" ref="AK73">AVERAGE(IF($B6:$B66="JS",AK6:AK66),IF($B6:$B66="NS",AK6:AK66))</f>
        <v>4.1457563750000002E-3</v>
      </c>
      <c r="AL73" s="304">
        <f t="array" ref="AL73">AVERAGE(IF($B6:$B66="JS",AL6:AL66),IF($B6:$B66="NS",AL6:AL66))</f>
        <v>2.0701389999999999E-3</v>
      </c>
      <c r="AM73" s="304">
        <f t="array" ref="AM73">AVERAGE(IF($B6:$B66="JS",AM6:AM66),IF($B6:$B66="NS",AM6:AM66))</f>
        <v>2.0796637499999999E-3</v>
      </c>
      <c r="AN73" s="304">
        <f t="array" ref="AN73">AVERAGE(IF($B6:$B66="JS",AN6:AN66),IF($B6:$B66="NS",AN6:AN66))</f>
        <v>4.0484079374999999E-3</v>
      </c>
      <c r="AO73" s="304">
        <f t="array" ref="AO73">AVERAGE(IF($B6:$B66="JS",AO6:AO66),IF($B6:$B66="NS",AO6:AO66))</f>
        <v>9.9843976727269461E-3</v>
      </c>
      <c r="AP73" s="304">
        <f t="array" ref="AP73">AVERAGE(IF($B6:$B66="JS",AP6:AP66),IF($B6:$B66="NS",AP6:AP66))</f>
        <v>3.8415826250000002E-3</v>
      </c>
      <c r="AQ73" s="304">
        <f t="array" ref="AQ73">AVERAGE(IF($B6:$B66="JS",AQ6:AQ66),IF($B6:$B66="NS",AQ6:AQ66))</f>
        <v>1.9095466250000001E-3</v>
      </c>
      <c r="AR73" s="304">
        <f t="array" ref="AR73">AVERAGE(IF($B6:$B66="JS",AR6:AR66),IF($B6:$B66="NS",AR6:AR66))</f>
        <v>6.7605471875000003E-3</v>
      </c>
      <c r="AS73" s="304">
        <f t="array" ref="AS73">AVERAGE(IF($B6:$B66="JS",AS6:AS66),IF($B6:$B66="NS",AS6:AS66))</f>
        <v>5.9883673141121092E-3</v>
      </c>
      <c r="AT73" s="304">
        <f t="array" ref="AT73">AVERAGE(IF($B6:$B66="JS",AT6:AT66),IF($B6:$B66="NS",AT6:AT66))</f>
        <v>2.3106270625E-3</v>
      </c>
      <c r="AU73" s="304">
        <f t="array" ref="AU73">AVERAGE(IF($B6:$B66="JS",AU6:AU66),IF($B6:$B66="NS",AU6:AU66))</f>
        <v>5.3234386064143916E-3</v>
      </c>
      <c r="AV73" s="153"/>
      <c r="AW73" s="150"/>
      <c r="AX73" s="150"/>
    </row>
    <row r="74" spans="1:50">
      <c r="A74" s="315" t="s">
        <v>372</v>
      </c>
      <c r="B74" s="280" t="s">
        <v>16</v>
      </c>
      <c r="C74" s="297">
        <f t="array" ref="C74">AVERAGE(IF($B6:$B66="JN",C6:C66),IF($B6:$B66="NN",C6:C66))</f>
        <v>1.2601187444444446E-2</v>
      </c>
      <c r="D74" s="297">
        <f t="array" ref="D74">AVERAGE(IF($B6:$B66="JN",D6:D66),IF($B6:$B66="NN",D6:D66))</f>
        <v>2.7696281111111113E-3</v>
      </c>
      <c r="E74" s="298">
        <f t="array" ref="E74">AVERAGE(IF($B6:$B66="JN",E6:E66),IF($B6:$B66="NN",E6:E66))</f>
        <v>3.4632224222222218E-3</v>
      </c>
      <c r="F74" s="299">
        <f t="array" ref="F74">AVERAGE(IF($B6:$B66="JN",F6:F66),IF($B6:$B66="NN",F6:F66))</f>
        <v>1.4139691200000002E-2</v>
      </c>
      <c r="G74" s="300">
        <f t="array" ref="G74">AVERAGE(IF($B6:$B66="JN",G6:G66),IF($B6:$B66="NN",G6:G66))</f>
        <v>6.3930259577777773E-2</v>
      </c>
      <c r="H74" s="300">
        <f t="array" ref="H74">AVERAGE(IF($B6:$B66="JN",H6:H66),IF($B6:$B66="NN",H6:H66))</f>
        <v>6.8973267632480267E-2</v>
      </c>
      <c r="I74" s="300">
        <f t="array" ref="I74">AVERAGE(IF($B6:$B66="JN",I6:I66),IF($B6:$B66="NN",I6:I66))</f>
        <v>4.9330421999999992E-2</v>
      </c>
      <c r="J74" s="300">
        <f t="array" ref="J74">AVERAGE(IF($B6:$B66="JN",J6:J66),IF($B6:$B66="NN",J6:J66))</f>
        <v>2.9666524911111117E-2</v>
      </c>
      <c r="K74" s="300">
        <f t="array" ref="K74">AVERAGE(IF($B6:$B66="JN",K6:K66),IF($B6:$B66="NN",K6:K66))</f>
        <v>9.3058916311111142E-2</v>
      </c>
      <c r="L74" s="300">
        <f t="array" ref="L74">AVERAGE(IF($B6:$B66="JN",L6:L66),IF($B6:$B66="NN",L6:L66))</f>
        <v>2.4378993852136658E-2</v>
      </c>
      <c r="M74" s="300">
        <f t="array" ref="M74">AVERAGE(IF($B6:$B66="JN",M6:M66),IF($B6:$B66="NN",M6:M66))</f>
        <v>3.7980864511111108E-2</v>
      </c>
      <c r="N74" s="300">
        <f t="array" ref="N74">AVERAGE(IF($B6:$B66="JN",N6:N66),IF($B6:$B66="NN",N6:N66))</f>
        <v>5.7484358688510651E-2</v>
      </c>
      <c r="O74" s="300">
        <f t="array" ref="O74">AVERAGE(IF($B6:$B66="JN",O6:O66),IF($B6:$B66="NN",O6:O66))</f>
        <v>0.11448695646666669</v>
      </c>
      <c r="P74" s="300">
        <f t="array" ref="P74">AVERAGE(IF($B6:$B66="JN",P6:P66),IF($B6:$B66="NN",P6:P66))</f>
        <v>2.5722746755555557E-2</v>
      </c>
      <c r="Q74" s="300">
        <f t="array" ref="Q74">AVERAGE(IF($B6:$B66="JN",Q6:Q66),IF($B6:$B66="NN",Q6:Q66))</f>
        <v>6.0347421333333323E-3</v>
      </c>
      <c r="R74" s="300">
        <f t="array" ref="R74">AVERAGE(IF($B6:$B66="JN",R6:R66),IF($B6:$B66="NN",R6:R66))</f>
        <v>2.7148801406938997E-2</v>
      </c>
      <c r="S74" s="300">
        <f t="array" ref="S74">AVERAGE(IF($B6:$B66="JN",S6:S66),IF($B6:$B66="NN",S6:S66))</f>
        <v>1.5419127800000003E-2</v>
      </c>
      <c r="T74" s="300">
        <f t="array" ref="T74">AVERAGE(IF($B6:$B66="JN",T6:T66),IF($B6:$B66="NN",T6:T66))</f>
        <v>7.749364800000001E-3</v>
      </c>
      <c r="U74" s="300">
        <f t="array" ref="U74">AVERAGE(IF($B6:$B66="JN",U6:U66),IF($B6:$B66="NN",U6:U66))</f>
        <v>2.2821303333333334E-3</v>
      </c>
      <c r="V74" s="300">
        <f t="array" ref="V74">AVERAGE(IF($B6:$B66="JN",V6:V66),IF($B6:$B66="NN",V6:V66))</f>
        <v>7.6667851420723536E-3</v>
      </c>
      <c r="W74" s="300">
        <f t="array" ref="W74">AVERAGE(IF($B6:$B66="JN",W6:W66),IF($B6:$B66="NN",W6:W66))</f>
        <v>6.242805733333333E-3</v>
      </c>
      <c r="X74" s="300">
        <f t="array" ref="X74">AVERAGE(IF($B6:$B66="JN",X6:X66),IF($B6:$B66="NN",X6:X66))</f>
        <v>4.709474377777776E-3</v>
      </c>
      <c r="Y74" s="300">
        <f t="array" ref="Y74">AVERAGE(IF($B6:$B66="JN",Y6:Y66),IF($B6:$B66="NN",Y6:Y66))</f>
        <v>2.4324755111111112E-3</v>
      </c>
      <c r="Z74" s="300">
        <f t="array" ref="Z74">AVERAGE(IF($B6:$B66="JN",Z6:Z66),IF($B6:$B66="NN",Z6:Z66))</f>
        <v>5.6206501457952323E-3</v>
      </c>
      <c r="AA74" s="301">
        <f t="array" ref="AA74">AVERAGE(IF($B6:$B66="JN",AA6:AA66),IF($B6:$B66="NN",AA6:AA66))</f>
        <v>9.026191822222222E-3</v>
      </c>
      <c r="AB74" s="301">
        <f t="array" ref="AB74">AVERAGE(IF($B6:$B66="JN",AB6:AB66),IF($B6:$B66="NN",AB6:AB66))</f>
        <v>2.0803955200000002E-2</v>
      </c>
      <c r="AC74" s="302">
        <f t="array" ref="AC74">AVERAGE(IF($B6:$B66="JN",AC6:AC66),IF($B6:$B66="NN",AC6:AC66))</f>
        <v>6.6346214444444442E-3</v>
      </c>
      <c r="AD74" s="302">
        <f t="array" ref="AD74">AVERAGE(IF($B6:$B66="JN",AD6:AD66),IF($B6:$B66="NN",AD6:AD66))</f>
        <v>5.3514184666666673E-3</v>
      </c>
      <c r="AE74" s="302">
        <f t="array" ref="AE74">AVERAGE(IF($B6:$B66="JN",AE6:AE66),IF($B6:$B66="NN",AE6:AE66))</f>
        <v>1.6256357088888892E-2</v>
      </c>
      <c r="AF74" s="303">
        <f t="array" ref="AF74">AVERAGE(IF($B6:$B66="JN",AF6:AF66),IF($B6:$B66="NN",AF6:AF66))</f>
        <v>2.3758919333333327E-3</v>
      </c>
      <c r="AG74" s="303">
        <f t="array" ref="AG74">AVERAGE(IF($B6:$B66="JN",AG6:AG66),IF($B6:$B66="NN",AG6:AG66))</f>
        <v>1.7988769311111114E-2</v>
      </c>
      <c r="AH74" s="303">
        <f t="array" ref="AH74">AVERAGE(IF($B6:$B66="JN",AH6:AH66),IF($B6:$B66="NN",AH6:AH66))</f>
        <v>3.8498177555555545E-3</v>
      </c>
      <c r="AI74" s="304">
        <f t="array" ref="AI74">AVERAGE(IF($B6:$B66="JN",AI6:AI66),IF($B6:$B66="NN",AI6:AI66))</f>
        <v>4.9899768444444451E-3</v>
      </c>
      <c r="AJ74" s="304">
        <f t="array" ref="AJ74">AVERAGE(IF($B6:$B66="JN",AJ6:AJ66),IF($B6:$B66="NN",AJ6:AJ66))</f>
        <v>8.9587669611770008E-3</v>
      </c>
      <c r="AK74" s="304">
        <f t="array" ref="AK74">AVERAGE(IF($B6:$B66="JN",AK6:AK66),IF($B6:$B66="NN",AK6:AK66))</f>
        <v>2.8092915555555553E-3</v>
      </c>
      <c r="AL74" s="304">
        <f t="array" ref="AL74">AVERAGE(IF($B6:$B66="JN",AL6:AL66),IF($B6:$B66="NN",AL6:AL66))</f>
        <v>2.3920435333333327E-3</v>
      </c>
      <c r="AM74" s="304">
        <f t="array" ref="AM74">AVERAGE(IF($B6:$B66="JN",AM6:AM66),IF($B6:$B66="NN",AM6:AM66))</f>
        <v>3.536810155555555E-3</v>
      </c>
      <c r="AN74" s="304">
        <f t="array" ref="AN74">AVERAGE(IF($B6:$B66="JN",AN6:AN66),IF($B6:$B66="NN",AN6:AN66))</f>
        <v>3.6457883777777779E-3</v>
      </c>
      <c r="AO74" s="304">
        <f t="array" ref="AO74">AVERAGE(IF($B6:$B66="JN",AO6:AO66),IF($B6:$B66="NN",AO6:AO66))</f>
        <v>1.2514057362242795E-2</v>
      </c>
      <c r="AP74" s="304">
        <f t="array" ref="AP74">AVERAGE(IF($B6:$B66="JN",AP6:AP66),IF($B6:$B66="NN",AP6:AP66))</f>
        <v>1.8802985111111114E-3</v>
      </c>
      <c r="AQ74" s="304">
        <f t="array" ref="AQ74">AVERAGE(IF($B6:$B66="JN",AQ6:AQ66),IF($B6:$B66="NN",AQ6:AQ66))</f>
        <v>1.4078570000000004E-3</v>
      </c>
      <c r="AR74" s="304">
        <f t="array" ref="AR74">AVERAGE(IF($B6:$B66="JN",AR6:AR66),IF($B6:$B66="NN",AR6:AR66))</f>
        <v>1.3894715511111115E-2</v>
      </c>
      <c r="AS74" s="304">
        <f t="array" ref="AS74">AVERAGE(IF($B6:$B66="JN",AS6:AS66),IF($B6:$B66="NN",AS6:AS66))</f>
        <v>4.4410253543625752E-3</v>
      </c>
      <c r="AT74" s="304">
        <f t="array" ref="AT74">AVERAGE(IF($B6:$B66="JN",AT6:AT66),IF($B6:$B66="NN",AT6:AT66))</f>
        <v>5.035769800000001E-3</v>
      </c>
      <c r="AU74" s="304">
        <f t="array" ref="AU74">AVERAGE(IF($B6:$B66="JN",AU6:AU66),IF($B6:$B66="NN",AU6:AU66))</f>
        <v>5.9856602547493226E-3</v>
      </c>
      <c r="AV74" s="153"/>
      <c r="AW74" s="150"/>
      <c r="AX74" s="150"/>
    </row>
    <row r="75" spans="1:50">
      <c r="A75" s="306" t="s">
        <v>292</v>
      </c>
      <c r="B75" s="280" t="s">
        <v>16</v>
      </c>
      <c r="C75" s="297">
        <f t="array" ref="C75">AVERAGE(IF($B6:$B66="NN",C6:C66))</f>
        <v>1.1561326074074074E-2</v>
      </c>
      <c r="D75" s="297">
        <f t="array" ref="D75">AVERAGE(IF($B6:$B66="NN",D6:D66))</f>
        <v>2.6270560370370371E-3</v>
      </c>
      <c r="E75" s="298">
        <f t="array" ref="E75">AVERAGE(IF($B6:$B66="NN",E6:E66))</f>
        <v>3.4066341851851857E-3</v>
      </c>
      <c r="F75" s="299">
        <f t="array" ref="F75">AVERAGE(IF($B6:$B66="NN",F6:F66))</f>
        <v>1.2885333481481479E-2</v>
      </c>
      <c r="G75" s="300">
        <f t="array" ref="G75">AVERAGE(IF($B6:$B66="NN",G6:G66))</f>
        <v>7.2497117481481466E-2</v>
      </c>
      <c r="H75" s="300">
        <f t="array" ref="H75">AVERAGE(IF($B6:$B66="NN",H6:H66))</f>
        <v>9.4369135555555567E-2</v>
      </c>
      <c r="I75" s="300">
        <f t="array" ref="I75">AVERAGE(IF($B6:$B66="NN",I6:I66))</f>
        <v>6.4615639740740735E-2</v>
      </c>
      <c r="J75" s="300">
        <f t="array" ref="J75">AVERAGE(IF($B6:$B66="NN",J6:J66))</f>
        <v>3.9591345962962966E-2</v>
      </c>
      <c r="K75" s="300">
        <f t="array" ref="K75">AVERAGE(IF($B6:$B66="NN",K6:K66))</f>
        <v>0.10753415933333334</v>
      </c>
      <c r="L75" s="300">
        <f t="array" ref="L75">AVERAGE(IF($B6:$B66="NN",L6:L66))</f>
        <v>2.3680209407407407E-2</v>
      </c>
      <c r="M75" s="300">
        <f t="array" ref="M75">AVERAGE(IF($B6:$B66="NN",M6:M66))</f>
        <v>4.6039199703703695E-2</v>
      </c>
      <c r="N75" s="300">
        <f t="array" ref="N75">AVERAGE(IF($B6:$B66="NN",N6:N66))</f>
        <v>7.7968125629629625E-2</v>
      </c>
      <c r="O75" s="300">
        <f t="array" ref="O75">AVERAGE(IF($B6:$B66="NN",O6:O66))</f>
        <v>0.13944616714814811</v>
      </c>
      <c r="P75" s="300">
        <f t="array" ref="P75">AVERAGE(IF($B6:$B66="NN",P6:P66))</f>
        <v>3.3111553111111115E-2</v>
      </c>
      <c r="Q75" s="300">
        <f t="array" ref="Q75">AVERAGE(IF($B6:$B66="NN",Q6:Q66))</f>
        <v>6.818818518518518E-3</v>
      </c>
      <c r="R75" s="300">
        <f t="array" ref="R75">AVERAGE(IF($B6:$B66="NN",R6:R66))</f>
        <v>2.4780654222222222E-2</v>
      </c>
      <c r="S75" s="300">
        <f t="array" ref="S75">AVERAGE(IF($B6:$B66="NN",S6:S66))</f>
        <v>1.8759305555555557E-2</v>
      </c>
      <c r="T75" s="300">
        <f t="array" ref="T75">AVERAGE(IF($B6:$B66="NN",T6:T66))</f>
        <v>1.0274632074074074E-2</v>
      </c>
      <c r="U75" s="300">
        <f t="array" ref="U75">AVERAGE(IF($B6:$B66="NN",U6:U66))</f>
        <v>2.6972607037037042E-3</v>
      </c>
      <c r="V75" s="300">
        <f t="array" ref="V75">AVERAGE(IF($B6:$B66="NN",V6:V66))</f>
        <v>7.9941802962962948E-3</v>
      </c>
      <c r="W75" s="300">
        <f t="array" ref="W75">AVERAGE(IF($B6:$B66="NN",W6:W66))</f>
        <v>7.4977464444444452E-3</v>
      </c>
      <c r="X75" s="300">
        <f t="array" ref="X75">AVERAGE(IF($B6:$B66="NN",X6:X66))</f>
        <v>6.0920118148148142E-3</v>
      </c>
      <c r="Y75" s="300">
        <f t="array" ref="Y75">AVERAGE(IF($B6:$B66="NN",Y6:Y66))</f>
        <v>2.7610011111111111E-3</v>
      </c>
      <c r="Z75" s="300">
        <f t="array" ref="Z75">AVERAGE(IF($B6:$B66="NN",Z6:Z66))</f>
        <v>6.5623176296296304E-3</v>
      </c>
      <c r="AA75" s="301">
        <f t="array" ref="AA75">AVERAGE(IF($B6:$B66="NN",AA6:AA66))</f>
        <v>9.6189859259259262E-3</v>
      </c>
      <c r="AB75" s="301">
        <f t="array" ref="AB75">AVERAGE(IF($B6:$B66="NN",AB6:AB66))</f>
        <v>2.1305875814814815E-2</v>
      </c>
      <c r="AC75" s="302">
        <f t="array" ref="AC75">AVERAGE(IF($B6:$B66="NN",AC6:AC66))</f>
        <v>6.4757472962962961E-3</v>
      </c>
      <c r="AD75" s="302">
        <f t="array" ref="AD75">AVERAGE(IF($B6:$B66="NN",AD6:AD66))</f>
        <v>5.9492802222222219E-3</v>
      </c>
      <c r="AE75" s="302">
        <f t="array" ref="AE75">AVERAGE(IF($B6:$B66="NN",AE6:AE66))</f>
        <v>1.6411334666666669E-2</v>
      </c>
      <c r="AF75" s="303">
        <f t="array" ref="AF75">AVERAGE(IF($B6:$B66="NN",AF6:AF66))</f>
        <v>2.2600952962962967E-3</v>
      </c>
      <c r="AG75" s="303">
        <f t="array" ref="AG75">AVERAGE(IF($B6:$B66="NN",AG6:AG66))</f>
        <v>1.8081450777777779E-2</v>
      </c>
      <c r="AH75" s="303">
        <f t="array" ref="AH75">AVERAGE(IF($B6:$B66="NN",AH6:AH66))</f>
        <v>3.8700580000000004E-3</v>
      </c>
      <c r="AI75" s="304">
        <f t="array" ref="AI75">AVERAGE(IF($B6:$B66="NN",AI6:AI66))</f>
        <v>4.9989431111111104E-3</v>
      </c>
      <c r="AJ75" s="304">
        <f t="array" ref="AJ75">AVERAGE(IF($B6:$B66="NN",AJ6:AJ66))</f>
        <v>4.9635605925925919E-3</v>
      </c>
      <c r="AK75" s="304">
        <f t="array" ref="AK75">AVERAGE(IF($B6:$B66="NN",AK6:AK66))</f>
        <v>2.8075711111111104E-3</v>
      </c>
      <c r="AL75" s="304">
        <f t="array" ref="AL75">AVERAGE(IF($B6:$B66="NN",AL6:AL66))</f>
        <v>2.2692289259259261E-3</v>
      </c>
      <c r="AM75" s="304">
        <f t="array" ref="AM75">AVERAGE(IF($B6:$B66="NN",AM6:AM66))</f>
        <v>3.4638448518518519E-3</v>
      </c>
      <c r="AN75" s="304">
        <f t="array" ref="AN75">AVERAGE(IF($B6:$B66="NN",AN6:AN66))</f>
        <v>3.5094529999999996E-3</v>
      </c>
      <c r="AO75" s="304">
        <f t="array" ref="AO75">AVERAGE(IF($B6:$B66="NN",AO6:AO66))</f>
        <v>8.196830296296297E-3</v>
      </c>
      <c r="AP75" s="304">
        <f t="array" ref="AP75">AVERAGE(IF($B6:$B66="NN",AP6:AP66))</f>
        <v>1.8125614814814815E-3</v>
      </c>
      <c r="AQ75" s="304">
        <f t="array" ref="AQ75">AVERAGE(IF($B6:$B66="NN",AQ6:AQ66))</f>
        <v>1.451492148148148E-3</v>
      </c>
      <c r="AR75" s="304">
        <f t="array" ref="AR75">AVERAGE(IF($B6:$B66="NN",AR6:AR66))</f>
        <v>1.3212710814814812E-2</v>
      </c>
      <c r="AS75" s="304">
        <f t="array" ref="AS75">AVERAGE(IF($B6:$B66="NN",AS6:AS66))</f>
        <v>3.1574294814814808E-3</v>
      </c>
      <c r="AT75" s="304">
        <f t="array" ref="AT75">AVERAGE(IF($B6:$B66="NN",AT6:AT66))</f>
        <v>4.945320222222222E-3</v>
      </c>
      <c r="AU75" s="304">
        <f t="array" ref="AU75">AVERAGE(IF($B6:$B66="NN",AU6:AU66))</f>
        <v>7.5835280740740758E-3</v>
      </c>
      <c r="AV75" s="153"/>
      <c r="AW75" s="154"/>
      <c r="AX75" s="154"/>
    </row>
    <row r="76" spans="1:50">
      <c r="A76" s="306" t="s">
        <v>291</v>
      </c>
      <c r="B76" s="280" t="s">
        <v>16</v>
      </c>
      <c r="C76" s="297">
        <f t="array" ref="C76">AVERAGE(IF($B6:$B66="NS",C6:C66))</f>
        <v>4.3388971818181807E-3</v>
      </c>
      <c r="D76" s="297">
        <f t="array" ref="D76">AVERAGE(IF($B6:$B66="NS",D6:D66))</f>
        <v>5.153509727272727E-3</v>
      </c>
      <c r="E76" s="298">
        <f t="array" ref="E76">AVERAGE(IF($B6:$B66="NS",E6:E66))</f>
        <v>3.1186250000000003E-3</v>
      </c>
      <c r="F76" s="299">
        <f t="array" ref="F76">AVERAGE(IF($B6:$B66="NS",F6:F66))</f>
        <v>6.4891047272727263E-3</v>
      </c>
      <c r="G76" s="300">
        <f t="array" ref="G76">AVERAGE(IF($B6:$B66="NS",G6:G66))</f>
        <v>2.4769735000000001E-2</v>
      </c>
      <c r="H76" s="300">
        <f t="array" ref="H76">AVERAGE(IF($B6:$B66="NS",H6:H66))</f>
        <v>2.0172087272727273E-2</v>
      </c>
      <c r="I76" s="300">
        <f t="array" ref="I76">AVERAGE(IF($B6:$B66="NS",I6:I66))</f>
        <v>1.6252709818181818E-2</v>
      </c>
      <c r="J76" s="300">
        <f t="array" ref="J76">AVERAGE(IF($B6:$B66="NS",J6:J66))</f>
        <v>9.607617818181818E-3</v>
      </c>
      <c r="K76" s="300">
        <f t="array" ref="K76">AVERAGE(IF($B6:$B66="NS",K6:K66))</f>
        <v>1.5380584909090909E-2</v>
      </c>
      <c r="L76" s="300">
        <f t="array" ref="L76">AVERAGE(IF($B6:$B66="NS",L6:L66))</f>
        <v>1.2190252727272727E-2</v>
      </c>
      <c r="M76" s="300">
        <f t="array" ref="M76">AVERAGE(IF($B6:$B66="NS",M6:M66))</f>
        <v>6.3825471818181817E-3</v>
      </c>
      <c r="N76" s="300">
        <f t="array" ref="N76">AVERAGE(IF($B6:$B66="NS",N6:N66))</f>
        <v>8.274837363636366E-3</v>
      </c>
      <c r="O76" s="300">
        <f t="array" ref="O76">AVERAGE(IF($B6:$B66="NS",O6:O66))</f>
        <v>8.1392679090909088E-3</v>
      </c>
      <c r="P76" s="300">
        <f t="array" ref="P76">AVERAGE(IF($B6:$B66="NS",P6:P66))</f>
        <v>5.1177419090909088E-3</v>
      </c>
      <c r="Q76" s="300">
        <f t="array" ref="Q76">AVERAGE(IF($B6:$B66="NS",Q6:Q66))</f>
        <v>7.3461911818181813E-3</v>
      </c>
      <c r="R76" s="300">
        <f t="array" ref="R76">AVERAGE(IF($B6:$B66="NS",R6:R66))</f>
        <v>9.4736633636363626E-3</v>
      </c>
      <c r="S76" s="300">
        <f t="array" ref="S76">AVERAGE(IF($B6:$B66="NS",S6:S66))</f>
        <v>7.4841297272727264E-3</v>
      </c>
      <c r="T76" s="300">
        <f t="array" ref="T76">AVERAGE(IF($B6:$B66="NS",T6:T66))</f>
        <v>5.2241626363636363E-3</v>
      </c>
      <c r="U76" s="300">
        <f t="array" ref="U76">AVERAGE(IF($B6:$B66="NS",U6:U66))</f>
        <v>3.7418110000000003E-3</v>
      </c>
      <c r="V76" s="300">
        <f t="array" ref="V76">AVERAGE(IF($B6:$B66="NS",V6:V66))</f>
        <v>4.9495081818181821E-3</v>
      </c>
      <c r="W76" s="300">
        <f t="array" ref="W76">AVERAGE(IF($B6:$B66="NS",W6:W66))</f>
        <v>2.5643173636363636E-3</v>
      </c>
      <c r="X76" s="300">
        <f t="array" ref="X76">AVERAGE(IF($B6:$B66="NS",X6:X66))</f>
        <v>2.6477895454545455E-3</v>
      </c>
      <c r="Y76" s="300">
        <f t="array" ref="Y76">AVERAGE(IF($B6:$B66="NS",Y6:Y66))</f>
        <v>8.8102272727272717E-3</v>
      </c>
      <c r="Z76" s="300">
        <f t="array" ref="Z76">AVERAGE(IF($B6:$B66="NS",Z6:Z66))</f>
        <v>4.8481083636363635E-3</v>
      </c>
      <c r="AA76" s="301">
        <f t="array" ref="AA76">AVERAGE(IF($B6:$B66="NS",AA6:AA66))</f>
        <v>4.8772019090909087E-3</v>
      </c>
      <c r="AB76" s="301">
        <f t="array" ref="AB76">AVERAGE(IF($B6:$B66="NS",AB6:AB66))</f>
        <v>2.2380516363636367E-3</v>
      </c>
      <c r="AC76" s="302">
        <f t="array" ref="AC76">AVERAGE(IF($B6:$B66="NS",AC6:AC66))</f>
        <v>9.6984829090909098E-3</v>
      </c>
      <c r="AD76" s="302">
        <f t="array" ref="AD76">AVERAGE(IF($B6:$B66="NS",AD6:AD66))</f>
        <v>6.5983558181818176E-3</v>
      </c>
      <c r="AE76" s="302">
        <f t="array" ref="AE76">AVERAGE(IF($B6:$B66="NS",AE6:AE66))</f>
        <v>2.818759818181818E-3</v>
      </c>
      <c r="AF76" s="303">
        <f t="array" ref="AF76">AVERAGE(IF($B6:$B66="NS",AF6:AF66))</f>
        <v>2.4179290000000001E-3</v>
      </c>
      <c r="AG76" s="303">
        <f t="array" ref="AG76">AVERAGE(IF($B6:$B66="NS",AG6:AG66))</f>
        <v>1.1554475272727271E-2</v>
      </c>
      <c r="AH76" s="303">
        <f t="array" ref="AH76">AVERAGE(IF($B6:$B66="NS",AH6:AH66))</f>
        <v>1.3106151818181818E-3</v>
      </c>
      <c r="AI76" s="304">
        <f t="array" ref="AI76">AVERAGE(IF($B6:$B66="NS",AI6:AI66))</f>
        <v>9.5238170909090897E-3</v>
      </c>
      <c r="AJ76" s="304">
        <f t="array" ref="AJ76">AVERAGE(IF($B6:$B66="NS",AJ6:AJ66))</f>
        <v>5.9510470909090903E-3</v>
      </c>
      <c r="AK76" s="304">
        <f t="array" ref="AK76">AVERAGE(IF($B6:$B66="NS",AK6:AK66))</f>
        <v>4.8177212727272727E-3</v>
      </c>
      <c r="AL76" s="304">
        <f t="array" ref="AL76">AVERAGE(IF($B6:$B66="NS",AL6:AL66))</f>
        <v>2.1743820909090909E-3</v>
      </c>
      <c r="AM76" s="304">
        <f t="array" ref="AM76">AVERAGE(IF($B6:$B66="NS",AM6:AM66))</f>
        <v>1.5401295454545451E-3</v>
      </c>
      <c r="AN76" s="304">
        <f t="array" ref="AN76">AVERAGE(IF($B6:$B66="NS",AN6:AN66))</f>
        <v>4.5459583636363633E-3</v>
      </c>
      <c r="AO76" s="304">
        <f t="array" ref="AO76">AVERAGE(IF($B6:$B66="NS",AO6:AO66))</f>
        <v>5.2771842727272738E-3</v>
      </c>
      <c r="AP76" s="304">
        <f t="array" ref="AP76">AVERAGE(IF($B6:$B66="NS",AP6:AP66))</f>
        <v>4.9938280000000005E-3</v>
      </c>
      <c r="AQ76" s="304">
        <f t="array" ref="AQ76">AVERAGE(IF($B6:$B66="NS",AQ6:AQ66))</f>
        <v>1.9444333636363636E-3</v>
      </c>
      <c r="AR76" s="304">
        <f t="array" ref="AR76">AVERAGE(IF($B6:$B66="NS",AR6:AR66))</f>
        <v>2.7710209999999998E-3</v>
      </c>
      <c r="AS76" s="304">
        <f t="array" ref="AS76">AVERAGE(IF($B6:$B66="NS",AS6:AS66))</f>
        <v>2.7758305454545456E-3</v>
      </c>
      <c r="AT76" s="304">
        <f t="array" ref="AT76">AVERAGE(IF($B6:$B66="NS",AT6:AT66))</f>
        <v>2.2105951818181817E-3</v>
      </c>
      <c r="AU76" s="304">
        <f t="array" ref="AU76">AVERAGE(IF($B6:$B66="NS",AU6:AU66))</f>
        <v>4.6329916363636366E-3</v>
      </c>
      <c r="AV76" s="153"/>
      <c r="AW76" s="154"/>
      <c r="AX76" s="154"/>
    </row>
    <row r="77" spans="1:50">
      <c r="A77" s="306" t="s">
        <v>290</v>
      </c>
      <c r="B77" s="280" t="s">
        <v>16</v>
      </c>
      <c r="C77" s="297">
        <f t="array" ref="C77">AVERAGE(IF($B6:$B66="JN",C6:C66))</f>
        <v>1.41609795E-2</v>
      </c>
      <c r="D77" s="297">
        <f t="array" ref="D77">AVERAGE(IF($B6:$B66="JN",D6:D66))</f>
        <v>2.9834862222222224E-3</v>
      </c>
      <c r="E77" s="298">
        <f t="array" ref="E77">AVERAGE(IF($B6:$B66="JN",E6:E66))</f>
        <v>3.5481047777777778E-3</v>
      </c>
      <c r="F77" s="299">
        <f t="array" ref="F77">AVERAGE(IF($B6:$B66="JN",F6:F66))</f>
        <v>1.6021227777777779E-2</v>
      </c>
      <c r="G77" s="300">
        <f t="array" ref="G77">AVERAGE(IF($B6:$B66="JN",G6:G66))</f>
        <v>5.1079972722222228E-2</v>
      </c>
      <c r="H77" s="300">
        <f t="array" ref="H77">AVERAGE(IF($B6:$B66="JN",H6:H66))</f>
        <v>3.0879465747867391E-2</v>
      </c>
      <c r="I77" s="300">
        <f t="array" ref="I77">AVERAGE(IF($B6:$B66="JN",I6:I66))</f>
        <v>2.6402595388888887E-2</v>
      </c>
      <c r="J77" s="300">
        <f t="array" ref="J77">AVERAGE(IF($B6:$B66="JN",J6:J66))</f>
        <v>1.4779293333333336E-2</v>
      </c>
      <c r="K77" s="300">
        <f t="array" ref="K77">AVERAGE(IF($B6:$B66="JN",K6:K66))</f>
        <v>7.1346051777777794E-2</v>
      </c>
      <c r="L77" s="300">
        <f t="array" ref="L77">AVERAGE(IF($B6:$B66="JN",L6:L66))</f>
        <v>2.5427170519230533E-2</v>
      </c>
      <c r="M77" s="300">
        <f t="array" ref="M77">AVERAGE(IF($B6:$B66="JN",M6:M66))</f>
        <v>2.5893361722222223E-2</v>
      </c>
      <c r="N77" s="300">
        <f t="array" ref="N77">AVERAGE(IF($B6:$B66="JN",N6:N66))</f>
        <v>2.6758708276832174E-2</v>
      </c>
      <c r="O77" s="300">
        <f t="array" ref="O77">AVERAGE(IF($B6:$B66="JN",O6:O66))</f>
        <v>7.7048140444444455E-2</v>
      </c>
      <c r="P77" s="300">
        <f t="array" ref="P77">AVERAGE(IF($B6:$B66="JN",P6:P66))</f>
        <v>1.4639537222222221E-2</v>
      </c>
      <c r="Q77" s="300">
        <f t="array" ref="Q77">AVERAGE(IF($B6:$B66="JN",Q6:Q66))</f>
        <v>4.8586275555555555E-3</v>
      </c>
      <c r="R77" s="300">
        <f t="array" ref="R77">AVERAGE(IF($B6:$B66="JN",R6:R66))</f>
        <v>3.0701022184014159E-2</v>
      </c>
      <c r="S77" s="300">
        <f t="array" ref="S77">AVERAGE(IF($B6:$B66="JN",S6:S66))</f>
        <v>1.0408861166666665E-2</v>
      </c>
      <c r="T77" s="300">
        <f t="array" ref="T77">AVERAGE(IF($B6:$B66="JN",T6:T66))</f>
        <v>3.9614638888888888E-3</v>
      </c>
      <c r="U77" s="300">
        <f t="array" ref="U77">AVERAGE(IF($B6:$B66="JN",U6:U66))</f>
        <v>1.6594347777777777E-3</v>
      </c>
      <c r="V77" s="300">
        <f t="array" ref="V77">AVERAGE(IF($B6:$B66="JN",V6:V66))</f>
        <v>7.1756924107364423E-3</v>
      </c>
      <c r="W77" s="300">
        <f t="array" ref="W77">AVERAGE(IF($B6:$B66="JN",W6:W66))</f>
        <v>4.3603946666666664E-3</v>
      </c>
      <c r="X77" s="300">
        <f t="array" ref="X77">AVERAGE(IF($B6:$B66="JN",X6:X66))</f>
        <v>2.6356682222222223E-3</v>
      </c>
      <c r="Y77" s="300">
        <f t="array" ref="Y77">AVERAGE(IF($B6:$B66="JN",Y6:Y66))</f>
        <v>1.9396871111111112E-3</v>
      </c>
      <c r="Z77" s="300">
        <f t="array" ref="Z77">AVERAGE(IF($B6:$B66="JN",Z6:Z66))</f>
        <v>4.2081489200436369E-3</v>
      </c>
      <c r="AA77" s="301">
        <f t="array" ref="AA77">AVERAGE(IF($B6:$B66="JN",AA6:AA66))</f>
        <v>8.1370006666666665E-3</v>
      </c>
      <c r="AB77" s="301">
        <f t="array" ref="AB77">AVERAGE(IF($B6:$B66="JN",AB6:AB66))</f>
        <v>2.0051074277777779E-2</v>
      </c>
      <c r="AC77" s="302">
        <f t="array" ref="AC77">AVERAGE(IF($B6:$B66="JN",AC6:AC66))</f>
        <v>6.8729326666666663E-3</v>
      </c>
      <c r="AD77" s="302">
        <f t="array" ref="AD77">AVERAGE(IF($B6:$B66="JN",AD6:AD66))</f>
        <v>4.4546258333333331E-3</v>
      </c>
      <c r="AE77" s="302">
        <f t="array" ref="AE77">AVERAGE(IF($B6:$B66="JN",AE6:AE66))</f>
        <v>1.6023890722222225E-2</v>
      </c>
      <c r="AF77" s="303">
        <f t="array" ref="AF77">AVERAGE(IF($B6:$B66="JN",AF6:AF66))</f>
        <v>2.5495868888888891E-3</v>
      </c>
      <c r="AG77" s="303">
        <f t="array" ref="AG77">AVERAGE(IF($B6:$B66="JN",AG6:AG66))</f>
        <v>1.7849747111111113E-2</v>
      </c>
      <c r="AH77" s="303">
        <f t="array" ref="AH77">AVERAGE(IF($B6:$B66="JN",AH6:AH66))</f>
        <v>3.8194573888888895E-3</v>
      </c>
      <c r="AI77" s="304">
        <f t="array" ref="AI77">AVERAGE(IF($B6:$B66="JN",AI6:AI66))</f>
        <v>4.9765274444444445E-3</v>
      </c>
      <c r="AJ77" s="304">
        <f t="array" ref="AJ77">AVERAGE(IF($B6:$B66="JN",AJ6:AJ66))</f>
        <v>1.4951576514053603E-2</v>
      </c>
      <c r="AK77" s="304">
        <f t="array" ref="AK77">AVERAGE(IF($B6:$B66="JN",AK6:AK66))</f>
        <v>2.8118722222222215E-3</v>
      </c>
      <c r="AL77" s="304">
        <f t="array" ref="AL77">AVERAGE(IF($B6:$B66="JN",AL6:AL66))</f>
        <v>2.5762654444444442E-3</v>
      </c>
      <c r="AM77" s="304">
        <f t="array" ref="AM77">AVERAGE(IF($B6:$B66="JN",AM6:AM66))</f>
        <v>3.6462581111111111E-3</v>
      </c>
      <c r="AN77" s="304">
        <f t="array" ref="AN77">AVERAGE(IF($B6:$B66="JN",AN6:AN66))</f>
        <v>3.8502914444444453E-3</v>
      </c>
      <c r="AO77" s="304">
        <f t="array" ref="AO77">AVERAGE(IF($B6:$B66="JN",AO6:AO66))</f>
        <v>1.8989897961162551E-2</v>
      </c>
      <c r="AP77" s="304">
        <f t="array" ref="AP77">AVERAGE(IF($B6:$B66="JN",AP6:AP66))</f>
        <v>1.9819040555555559E-3</v>
      </c>
      <c r="AQ77" s="304">
        <f t="array" ref="AQ77">AVERAGE(IF($B6:$B66="JN",AQ6:AQ66))</f>
        <v>1.3424042777777777E-3</v>
      </c>
      <c r="AR77" s="304">
        <f t="array" ref="AR77">AVERAGE(IF($B6:$B66="JN",AR6:AR66))</f>
        <v>1.4917722555555556E-2</v>
      </c>
      <c r="AS77" s="304">
        <f t="array" ref="AS77">AVERAGE(IF($B6:$B66="JN",AS6:AS66))</f>
        <v>6.3664191636842163E-3</v>
      </c>
      <c r="AT77" s="304">
        <f t="array" ref="AT77">AVERAGE(IF($B6:$B66="JN",AT6:AT66))</f>
        <v>5.1714441666666664E-3</v>
      </c>
      <c r="AU77" s="304">
        <f t="array" ref="AU77">AVERAGE(IF($B6:$B66="JN",AU6:AU66))</f>
        <v>3.5888585257621971E-3</v>
      </c>
      <c r="AV77" s="153"/>
      <c r="AW77" s="154"/>
      <c r="AX77" s="154"/>
    </row>
    <row r="78" spans="1:50">
      <c r="A78" s="306" t="s">
        <v>289</v>
      </c>
      <c r="B78" s="280" t="s">
        <v>16</v>
      </c>
      <c r="C78" s="297">
        <f t="array" ref="C78">AVERAGE(IF($B6:$B66="JS",C6:C66))</f>
        <v>5.8175014000000002E-3</v>
      </c>
      <c r="D78" s="297">
        <f t="array" ref="D78">AVERAGE(IF($B6:$B66="JS",D6:D66))</f>
        <v>1.9066544000000002E-3</v>
      </c>
      <c r="E78" s="298">
        <f t="array" ref="E78">AVERAGE(IF($B6:$B66="JS",E6:E66))</f>
        <v>3.4376494000000002E-3</v>
      </c>
      <c r="F78" s="299">
        <f t="array" ref="F78">AVERAGE(IF($B6:$B66="JS",F6:F66))</f>
        <v>5.7040399999999996E-3</v>
      </c>
      <c r="G78" s="300">
        <f t="array" ref="G78">AVERAGE(IF($B6:$B66="JS",G6:G66))</f>
        <v>5.16756804E-2</v>
      </c>
      <c r="H78" s="300">
        <f t="array" ref="H78">AVERAGE(IF($B6:$B66="JS",H6:H66))</f>
        <v>1.8101456013620197E-2</v>
      </c>
      <c r="I78" s="300">
        <f t="array" ref="I78">AVERAGE(IF($B6:$B66="JS",I6:I66))</f>
        <v>3.73912302E-2</v>
      </c>
      <c r="J78" s="300">
        <f t="array" ref="J78">AVERAGE(IF($B6:$B66="JS",J6:J66))</f>
        <v>2.7928677400000001E-2</v>
      </c>
      <c r="K78" s="300">
        <f t="array" ref="K78">AVERAGE(IF($B6:$B66="JS",K6:K66))</f>
        <v>6.1500969400000008E-2</v>
      </c>
      <c r="L78" s="300">
        <f t="array" ref="L78">AVERAGE(IF($B6:$B66="JS",L6:L66))</f>
        <v>2.8107822942206439E-2</v>
      </c>
      <c r="M78" s="300">
        <f t="array" ref="M78">AVERAGE(IF($B6:$B66="JS",M6:M66))</f>
        <v>7.8769608399999996E-2</v>
      </c>
      <c r="N78" s="300">
        <f t="array" ref="N78">AVERAGE(IF($B6:$B66="JS",N6:N66))</f>
        <v>1.2517271737994986E-2</v>
      </c>
      <c r="O78" s="300">
        <f t="array" ref="O78">AVERAGE(IF($B6:$B66="JS",O6:O66))</f>
        <v>6.0707431200000009E-2</v>
      </c>
      <c r="P78" s="300">
        <f t="array" ref="P78">AVERAGE(IF($B6:$B66="JS",P6:P66))</f>
        <v>7.2857640000000001E-3</v>
      </c>
      <c r="Q78" s="300">
        <f t="array" ref="Q78">AVERAGE(IF($B6:$B66="JS",Q6:Q66))</f>
        <v>5.3806182000000003E-3</v>
      </c>
      <c r="R78" s="300">
        <f t="array" ref="R78">AVERAGE(IF($B6:$B66="JS",R6:R66))</f>
        <v>2.5552910790255328E-2</v>
      </c>
      <c r="S78" s="300">
        <f t="array" ref="S78">AVERAGE(IF($B6:$B66="JS",S6:S66))</f>
        <v>1.6931478999999999E-2</v>
      </c>
      <c r="T78" s="300">
        <f t="array" ref="T78">AVERAGE(IF($B6:$B66="JS",T6:T66))</f>
        <v>6.7138451999999987E-3</v>
      </c>
      <c r="U78" s="300">
        <f t="array" ref="U78">AVERAGE(IF($B6:$B66="JS",U6:U66))</f>
        <v>1.8959232000000004E-3</v>
      </c>
      <c r="V78" s="300">
        <f t="array" ref="V78">AVERAGE(IF($B6:$B66="JS",V6:V66))</f>
        <v>1.1959567461542205E-2</v>
      </c>
      <c r="W78" s="300">
        <f t="array" ref="W78">AVERAGE(IF($B6:$B66="JS",W6:W66))</f>
        <v>3.6289121999999994E-3</v>
      </c>
      <c r="X78" s="300">
        <f t="array" ref="X78">AVERAGE(IF($B6:$B66="JS",X6:X66))</f>
        <v>2.2531996000000002E-3</v>
      </c>
      <c r="Y78" s="300">
        <f t="array" ref="Y78">AVERAGE(IF($B6:$B66="JS",Y6:Y66))</f>
        <v>8.8032539999999997E-4</v>
      </c>
      <c r="Z78" s="300">
        <f t="array" ref="Z78">AVERAGE(IF($B6:$B66="JS",Z6:Z66))</f>
        <v>8.7841582291947919E-3</v>
      </c>
      <c r="AA78" s="301">
        <f t="array" ref="AA78">AVERAGE(IF($B6:$B66="JS",AA6:AA66))</f>
        <v>8.4772912000000006E-3</v>
      </c>
      <c r="AB78" s="301">
        <f t="array" ref="AB78">AVERAGE(IF($B6:$B66="JS",AB6:AB66))</f>
        <v>3.7015255799999994E-2</v>
      </c>
      <c r="AC78" s="302">
        <f t="array" ref="AC78">AVERAGE(IF($B6:$B66="JS",AC6:AC66))</f>
        <v>8.198423199999999E-3</v>
      </c>
      <c r="AD78" s="302">
        <f t="array" ref="AD78">AVERAGE(IF($B6:$B66="JS",AD6:AD66))</f>
        <v>1.1206444999999999E-2</v>
      </c>
      <c r="AE78" s="302">
        <f t="array" ref="AE78">AVERAGE(IF($B6:$B66="JS",AE6:AE66))</f>
        <v>2.6636586E-2</v>
      </c>
      <c r="AF78" s="303">
        <f t="array" ref="AF78">AVERAGE(IF($B6:$B66="JS",AF6:AF66))</f>
        <v>1.7104433999999998E-3</v>
      </c>
      <c r="AG78" s="303">
        <f t="array" ref="AG78">AVERAGE(IF($B6:$B66="JS",AG6:AG66))</f>
        <v>1.9494285600000001E-2</v>
      </c>
      <c r="AH78" s="303">
        <f t="array" ref="AH78">AVERAGE(IF($B6:$B66="JS",AH6:AH66))</f>
        <v>4.5659825999999999E-3</v>
      </c>
      <c r="AI78" s="304">
        <f t="array" ref="AI78">AVERAGE(IF($B6:$B66="JS",AI6:AI66))</f>
        <v>4.3045759999999992E-3</v>
      </c>
      <c r="AJ78" s="304">
        <f t="array" ref="AJ78">AVERAGE(IF($B6:$B66="JS",AJ6:AJ66))</f>
        <v>1.3191383046453625E-2</v>
      </c>
      <c r="AK78" s="304">
        <f t="array" ref="AK78">AVERAGE(IF($B6:$B66="JS",AK6:AK66))</f>
        <v>2.6674336000000001E-3</v>
      </c>
      <c r="AL78" s="304">
        <f t="array" ref="AL78">AVERAGE(IF($B6:$B66="JS",AL6:AL66))</f>
        <v>1.8408042E-3</v>
      </c>
      <c r="AM78" s="304">
        <f t="array" ref="AM78">AVERAGE(IF($B6:$B66="JS",AM6:AM66))</f>
        <v>3.2666390000000004E-3</v>
      </c>
      <c r="AN78" s="304">
        <f t="array" ref="AN78">AVERAGE(IF($B6:$B66="JS",AN6:AN66))</f>
        <v>2.9537970000000002E-3</v>
      </c>
      <c r="AO78" s="304">
        <f t="array" ref="AO78">AVERAGE(IF($B6:$B66="JS",AO6:AO66))</f>
        <v>2.0340267152726223E-2</v>
      </c>
      <c r="AP78" s="304">
        <f t="array" ref="AP78">AVERAGE(IF($B6:$B66="JS",AP6:AP66))</f>
        <v>1.3066428000000001E-3</v>
      </c>
      <c r="AQ78" s="304">
        <f t="array" ref="AQ78">AVERAGE(IF($B6:$B66="JS",AQ6:AQ66))</f>
        <v>1.8327957999999997E-3</v>
      </c>
      <c r="AR78" s="304">
        <f t="array" ref="AR78">AVERAGE(IF($B6:$B66="JS",AR6:AR66))</f>
        <v>1.5537504799999999E-2</v>
      </c>
      <c r="AS78" s="304">
        <f t="array" ref="AS78">AVERAGE(IF($B6:$B66="JS",AS6:AS66))</f>
        <v>1.3055948205158749E-2</v>
      </c>
      <c r="AT78" s="304">
        <f t="array" ref="AT78">AVERAGE(IF($B6:$B66="JS",AT6:AT66))</f>
        <v>2.5306972000000002E-3</v>
      </c>
      <c r="AU78" s="304">
        <f t="array" ref="AU78">AVERAGE(IF($B6:$B66="JS",AU6:AU66))</f>
        <v>6.8424219405260498E-3</v>
      </c>
      <c r="AV78" s="153"/>
      <c r="AW78" s="154"/>
      <c r="AX78" s="154"/>
    </row>
    <row r="79" spans="1:50">
      <c r="D79" s="87"/>
    </row>
  </sheetData>
  <sheetCalcPr fullCalcOnLoad="1"/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X79"/>
  <sheetViews>
    <sheetView zoomScale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3"/>
  <cols>
    <col min="1" max="1" width="27.5703125" style="242" bestFit="1" customWidth="1"/>
    <col min="2" max="2" width="15.5703125" style="242" bestFit="1" customWidth="1"/>
    <col min="3" max="4" width="13.140625" style="242" bestFit="1" customWidth="1"/>
    <col min="5" max="6" width="10.7109375" style="242" bestFit="1" customWidth="1"/>
    <col min="7" max="12" width="6.5703125" style="242" bestFit="1" customWidth="1"/>
    <col min="13" max="13" width="7.140625" style="242" bestFit="1" customWidth="1"/>
    <col min="14" max="19" width="6.5703125" style="242" bestFit="1" customWidth="1"/>
    <col min="20" max="20" width="8.140625" style="242" bestFit="1" customWidth="1"/>
    <col min="21" max="21" width="7.7109375" style="242" bestFit="1" customWidth="1"/>
    <col min="22" max="23" width="6.42578125" style="242" bestFit="1" customWidth="1"/>
    <col min="24" max="24" width="7.7109375" style="242" bestFit="1" customWidth="1"/>
    <col min="25" max="26" width="6.42578125" style="242" bestFit="1" customWidth="1"/>
    <col min="27" max="28" width="8.5703125" style="242" bestFit="1" customWidth="1"/>
    <col min="29" max="31" width="10.5703125" style="242" bestFit="1" customWidth="1"/>
    <col min="32" max="34" width="10.140625" style="242" bestFit="1" customWidth="1"/>
    <col min="35" max="36" width="6.42578125" style="242" bestFit="1" customWidth="1"/>
    <col min="37" max="40" width="7.7109375" style="242" bestFit="1" customWidth="1"/>
    <col min="41" max="41" width="6.42578125" style="242" bestFit="1" customWidth="1"/>
    <col min="42" max="46" width="7.7109375" style="242" bestFit="1" customWidth="1"/>
    <col min="47" max="47" width="6.42578125" style="242" bestFit="1" customWidth="1"/>
    <col min="48" max="16384" width="10.7109375" style="242"/>
  </cols>
  <sheetData>
    <row r="1" spans="1:49" s="241" customFormat="1">
      <c r="A1" s="14"/>
      <c r="B1" s="14" t="s">
        <v>194</v>
      </c>
      <c r="C1" s="14" t="s">
        <v>209</v>
      </c>
      <c r="D1" s="14" t="s">
        <v>209</v>
      </c>
      <c r="E1" s="282" t="s">
        <v>198</v>
      </c>
      <c r="F1" s="283" t="s">
        <v>210</v>
      </c>
      <c r="G1" s="284" t="s">
        <v>387</v>
      </c>
      <c r="H1" s="284" t="s">
        <v>387</v>
      </c>
      <c r="I1" s="284" t="s">
        <v>387</v>
      </c>
      <c r="J1" s="284" t="s">
        <v>387</v>
      </c>
      <c r="K1" s="284" t="s">
        <v>387</v>
      </c>
      <c r="L1" s="284" t="s">
        <v>387</v>
      </c>
      <c r="M1" s="284" t="s">
        <v>387</v>
      </c>
      <c r="N1" s="284" t="s">
        <v>387</v>
      </c>
      <c r="O1" s="284" t="s">
        <v>387</v>
      </c>
      <c r="P1" s="284" t="s">
        <v>387</v>
      </c>
      <c r="Q1" s="284" t="s">
        <v>387</v>
      </c>
      <c r="R1" s="284" t="s">
        <v>387</v>
      </c>
      <c r="S1" s="284" t="s">
        <v>387</v>
      </c>
      <c r="T1" s="284" t="s">
        <v>387</v>
      </c>
      <c r="U1" s="284" t="s">
        <v>387</v>
      </c>
      <c r="V1" s="284" t="s">
        <v>387</v>
      </c>
      <c r="W1" s="284" t="s">
        <v>387</v>
      </c>
      <c r="X1" s="284" t="s">
        <v>387</v>
      </c>
      <c r="Y1" s="284" t="s">
        <v>387</v>
      </c>
      <c r="Z1" s="284" t="s">
        <v>387</v>
      </c>
      <c r="AA1" s="285" t="s">
        <v>286</v>
      </c>
      <c r="AB1" s="285" t="s">
        <v>286</v>
      </c>
      <c r="AC1" s="286" t="s">
        <v>386</v>
      </c>
      <c r="AD1" s="286" t="s">
        <v>386</v>
      </c>
      <c r="AE1" s="286" t="s">
        <v>386</v>
      </c>
      <c r="AF1" s="287" t="s">
        <v>388</v>
      </c>
      <c r="AG1" s="287" t="s">
        <v>388</v>
      </c>
      <c r="AH1" s="287" t="s">
        <v>388</v>
      </c>
      <c r="AI1" s="288" t="s">
        <v>207</v>
      </c>
      <c r="AJ1" s="288" t="s">
        <v>207</v>
      </c>
      <c r="AK1" s="288" t="s">
        <v>207</v>
      </c>
      <c r="AL1" s="288" t="s">
        <v>207</v>
      </c>
      <c r="AM1" s="288" t="s">
        <v>207</v>
      </c>
      <c r="AN1" s="288" t="s">
        <v>207</v>
      </c>
      <c r="AO1" s="288" t="s">
        <v>207</v>
      </c>
      <c r="AP1" s="288" t="s">
        <v>207</v>
      </c>
      <c r="AQ1" s="288" t="s">
        <v>207</v>
      </c>
      <c r="AR1" s="288" t="s">
        <v>207</v>
      </c>
      <c r="AS1" s="288" t="s">
        <v>207</v>
      </c>
      <c r="AT1" s="288" t="s">
        <v>207</v>
      </c>
      <c r="AU1" s="288" t="s">
        <v>207</v>
      </c>
    </row>
    <row r="2" spans="1:49" s="241" customFormat="1">
      <c r="A2" s="14"/>
      <c r="B2" s="14" t="s">
        <v>195</v>
      </c>
      <c r="C2" s="14" t="s">
        <v>196</v>
      </c>
      <c r="D2" s="14" t="s">
        <v>197</v>
      </c>
      <c r="E2" s="282" t="s">
        <v>200</v>
      </c>
      <c r="F2" s="283" t="s">
        <v>201</v>
      </c>
      <c r="G2" s="284" t="s">
        <v>202</v>
      </c>
      <c r="H2" s="284" t="s">
        <v>202</v>
      </c>
      <c r="I2" s="284" t="s">
        <v>202</v>
      </c>
      <c r="J2" s="284" t="s">
        <v>202</v>
      </c>
      <c r="K2" s="284" t="s">
        <v>201</v>
      </c>
      <c r="L2" s="284" t="s">
        <v>201</v>
      </c>
      <c r="M2" s="284" t="s">
        <v>206</v>
      </c>
      <c r="N2" s="284" t="s">
        <v>206</v>
      </c>
      <c r="O2" s="284" t="s">
        <v>206</v>
      </c>
      <c r="P2" s="284" t="s">
        <v>206</v>
      </c>
      <c r="Q2" s="284" t="s">
        <v>200</v>
      </c>
      <c r="R2" s="284" t="s">
        <v>200</v>
      </c>
      <c r="S2" s="284" t="s">
        <v>200</v>
      </c>
      <c r="T2" s="284" t="s">
        <v>200</v>
      </c>
      <c r="U2" s="284" t="s">
        <v>196</v>
      </c>
      <c r="V2" s="284" t="s">
        <v>196</v>
      </c>
      <c r="W2" s="284" t="s">
        <v>196</v>
      </c>
      <c r="X2" s="284" t="s">
        <v>196</v>
      </c>
      <c r="Y2" s="284" t="s">
        <v>197</v>
      </c>
      <c r="Z2" s="284" t="s">
        <v>197</v>
      </c>
      <c r="AA2" s="285" t="s">
        <v>196</v>
      </c>
      <c r="AB2" s="285" t="s">
        <v>197</v>
      </c>
      <c r="AC2" s="286" t="s">
        <v>200</v>
      </c>
      <c r="AD2" s="286" t="s">
        <v>200</v>
      </c>
      <c r="AE2" s="286" t="s">
        <v>200</v>
      </c>
      <c r="AF2" s="287" t="s">
        <v>206</v>
      </c>
      <c r="AG2" s="287" t="s">
        <v>200</v>
      </c>
      <c r="AH2" s="287" t="s">
        <v>197</v>
      </c>
      <c r="AI2" s="288" t="s">
        <v>206</v>
      </c>
      <c r="AJ2" s="288" t="s">
        <v>206</v>
      </c>
      <c r="AK2" s="288" t="s">
        <v>206</v>
      </c>
      <c r="AL2" s="288" t="s">
        <v>206</v>
      </c>
      <c r="AM2" s="288" t="s">
        <v>206</v>
      </c>
      <c r="AN2" s="288" t="s">
        <v>200</v>
      </c>
      <c r="AO2" s="288" t="s">
        <v>200</v>
      </c>
      <c r="AP2" s="288" t="s">
        <v>200</v>
      </c>
      <c r="AQ2" s="288" t="s">
        <v>200</v>
      </c>
      <c r="AR2" s="288" t="s">
        <v>196</v>
      </c>
      <c r="AS2" s="288" t="s">
        <v>196</v>
      </c>
      <c r="AT2" s="288" t="s">
        <v>197</v>
      </c>
      <c r="AU2" s="288" t="s">
        <v>197</v>
      </c>
    </row>
    <row r="3" spans="1:49" s="241" customFormat="1">
      <c r="A3" s="289"/>
      <c r="B3" s="289" t="s">
        <v>199</v>
      </c>
      <c r="C3" s="289">
        <v>2394</v>
      </c>
      <c r="D3" s="289">
        <v>2394</v>
      </c>
      <c r="E3" s="290">
        <v>2399</v>
      </c>
      <c r="F3" s="291">
        <v>2394</v>
      </c>
      <c r="G3" s="292">
        <v>2661</v>
      </c>
      <c r="H3" s="292">
        <v>2660</v>
      </c>
      <c r="I3" s="292">
        <v>2128</v>
      </c>
      <c r="J3" s="292">
        <v>1596</v>
      </c>
      <c r="K3" s="292">
        <v>2661</v>
      </c>
      <c r="L3" s="292">
        <v>2660</v>
      </c>
      <c r="M3" s="292">
        <v>2661</v>
      </c>
      <c r="N3" s="292">
        <v>2660</v>
      </c>
      <c r="O3" s="292">
        <v>2128</v>
      </c>
      <c r="P3" s="292">
        <v>1596</v>
      </c>
      <c r="Q3" s="292">
        <v>2661</v>
      </c>
      <c r="R3" s="292">
        <v>2660</v>
      </c>
      <c r="S3" s="292">
        <v>2394</v>
      </c>
      <c r="T3" s="292">
        <v>1596</v>
      </c>
      <c r="U3" s="292">
        <v>2661</v>
      </c>
      <c r="V3" s="292">
        <v>2660</v>
      </c>
      <c r="W3" s="292">
        <v>2394</v>
      </c>
      <c r="X3" s="292">
        <v>1596</v>
      </c>
      <c r="Y3" s="292">
        <v>2661</v>
      </c>
      <c r="Z3" s="292">
        <v>2660</v>
      </c>
      <c r="AA3" s="293">
        <v>1666</v>
      </c>
      <c r="AB3" s="293">
        <v>1666</v>
      </c>
      <c r="AC3" s="294">
        <v>3066</v>
      </c>
      <c r="AD3" s="294">
        <v>2403</v>
      </c>
      <c r="AE3" s="294">
        <v>1603</v>
      </c>
      <c r="AF3" s="295">
        <v>1666</v>
      </c>
      <c r="AG3" s="295">
        <v>1666</v>
      </c>
      <c r="AH3" s="295">
        <v>1666</v>
      </c>
      <c r="AI3" s="296">
        <v>3459</v>
      </c>
      <c r="AJ3" s="296">
        <v>3458</v>
      </c>
      <c r="AK3" s="296">
        <v>2661</v>
      </c>
      <c r="AL3" s="296">
        <v>2261</v>
      </c>
      <c r="AM3" s="296">
        <v>1197</v>
      </c>
      <c r="AN3" s="296">
        <v>3459</v>
      </c>
      <c r="AO3" s="296">
        <v>3458</v>
      </c>
      <c r="AP3" s="296">
        <v>2394</v>
      </c>
      <c r="AQ3" s="296">
        <v>1197</v>
      </c>
      <c r="AR3" s="296">
        <v>3459</v>
      </c>
      <c r="AS3" s="296">
        <v>3458</v>
      </c>
      <c r="AT3" s="296">
        <v>3459</v>
      </c>
      <c r="AU3" s="296">
        <v>3458</v>
      </c>
    </row>
    <row r="4" spans="1:49" s="241" customFormat="1">
      <c r="A4" s="14" t="s">
        <v>358</v>
      </c>
      <c r="B4" s="14" t="s">
        <v>208</v>
      </c>
      <c r="C4" s="14" t="s">
        <v>205</v>
      </c>
      <c r="D4" s="14" t="s">
        <v>205</v>
      </c>
      <c r="E4" s="282" t="s">
        <v>205</v>
      </c>
      <c r="F4" s="283" t="s">
        <v>205</v>
      </c>
      <c r="G4" s="284" t="s">
        <v>203</v>
      </c>
      <c r="H4" s="284" t="s">
        <v>204</v>
      </c>
      <c r="I4" s="284" t="s">
        <v>205</v>
      </c>
      <c r="J4" s="284" t="s">
        <v>205</v>
      </c>
      <c r="K4" s="284" t="s">
        <v>203</v>
      </c>
      <c r="L4" s="284" t="s">
        <v>204</v>
      </c>
      <c r="M4" s="284" t="s">
        <v>203</v>
      </c>
      <c r="N4" s="284" t="s">
        <v>204</v>
      </c>
      <c r="O4" s="284" t="s">
        <v>205</v>
      </c>
      <c r="P4" s="284" t="s">
        <v>205</v>
      </c>
      <c r="Q4" s="284" t="s">
        <v>203</v>
      </c>
      <c r="R4" s="284" t="s">
        <v>204</v>
      </c>
      <c r="S4" s="284" t="s">
        <v>205</v>
      </c>
      <c r="T4" s="284" t="s">
        <v>205</v>
      </c>
      <c r="U4" s="284" t="s">
        <v>203</v>
      </c>
      <c r="V4" s="284" t="s">
        <v>204</v>
      </c>
      <c r="W4" s="284" t="s">
        <v>205</v>
      </c>
      <c r="X4" s="284" t="s">
        <v>205</v>
      </c>
      <c r="Y4" s="284" t="s">
        <v>203</v>
      </c>
      <c r="Z4" s="284" t="s">
        <v>204</v>
      </c>
      <c r="AA4" s="285" t="s">
        <v>205</v>
      </c>
      <c r="AB4" s="285" t="s">
        <v>205</v>
      </c>
      <c r="AC4" s="286" t="s">
        <v>205</v>
      </c>
      <c r="AD4" s="286" t="s">
        <v>205</v>
      </c>
      <c r="AE4" s="286" t="s">
        <v>205</v>
      </c>
      <c r="AF4" s="287" t="s">
        <v>205</v>
      </c>
      <c r="AG4" s="287" t="s">
        <v>205</v>
      </c>
      <c r="AH4" s="287" t="s">
        <v>205</v>
      </c>
      <c r="AI4" s="288" t="s">
        <v>203</v>
      </c>
      <c r="AJ4" s="288" t="s">
        <v>204</v>
      </c>
      <c r="AK4" s="288" t="s">
        <v>205</v>
      </c>
      <c r="AL4" s="288" t="s">
        <v>205</v>
      </c>
      <c r="AM4" s="288" t="s">
        <v>205</v>
      </c>
      <c r="AN4" s="288" t="s">
        <v>203</v>
      </c>
      <c r="AO4" s="288" t="s">
        <v>204</v>
      </c>
      <c r="AP4" s="288" t="s">
        <v>205</v>
      </c>
      <c r="AQ4" s="288" t="s">
        <v>205</v>
      </c>
      <c r="AR4" s="288" t="s">
        <v>203</v>
      </c>
      <c r="AS4" s="288" t="s">
        <v>204</v>
      </c>
      <c r="AT4" s="288" t="s">
        <v>203</v>
      </c>
      <c r="AU4" s="288" t="s">
        <v>204</v>
      </c>
    </row>
    <row r="5" spans="1:49" s="316" customFormat="1">
      <c r="A5" s="14" t="s">
        <v>307</v>
      </c>
      <c r="B5" s="14" t="s">
        <v>356</v>
      </c>
      <c r="C5" s="14"/>
      <c r="D5" s="14"/>
      <c r="E5" s="282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5"/>
      <c r="AC5" s="286"/>
      <c r="AD5" s="286"/>
      <c r="AE5" s="286"/>
      <c r="AF5" s="287"/>
      <c r="AG5" s="287"/>
      <c r="AH5" s="287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</row>
    <row r="6" spans="1:49">
      <c r="A6" s="316" t="s">
        <v>184</v>
      </c>
      <c r="B6" s="316" t="s">
        <v>99</v>
      </c>
      <c r="C6" s="297">
        <v>8.9812324117540996E-4</v>
      </c>
      <c r="D6" s="297">
        <v>6.05940624699439E-4</v>
      </c>
      <c r="E6" s="298">
        <v>5.51620927828758E-4</v>
      </c>
      <c r="F6" s="299">
        <v>1.6621923070348E-3</v>
      </c>
      <c r="G6" s="300">
        <v>4.9666181034075697E-3</v>
      </c>
      <c r="H6" s="300">
        <v>3.5180140102586202E-3</v>
      </c>
      <c r="I6" s="300">
        <v>2.05370516866664E-3</v>
      </c>
      <c r="J6" s="300">
        <v>1.20766422785307E-3</v>
      </c>
      <c r="K6" s="300">
        <v>8.7959134139050203E-3</v>
      </c>
      <c r="L6" s="300">
        <v>4.8719028315595001E-3</v>
      </c>
      <c r="M6" s="300">
        <v>1.8148610537713299E-3</v>
      </c>
      <c r="N6" s="300">
        <v>1.41997281295228E-3</v>
      </c>
      <c r="O6" s="300">
        <v>1.01739830526507E-3</v>
      </c>
      <c r="P6" s="300">
        <v>8.33709907382171E-4</v>
      </c>
      <c r="Q6" s="300">
        <v>6.88897980430712E-3</v>
      </c>
      <c r="R6" s="300">
        <v>2.7033746796973398E-3</v>
      </c>
      <c r="S6" s="300">
        <v>1.42610841663308E-3</v>
      </c>
      <c r="T6" s="300">
        <v>9.0751838105651897E-4</v>
      </c>
      <c r="U6" s="300">
        <v>8.6468982885070105E-4</v>
      </c>
      <c r="V6" s="300">
        <v>7.7735549326677397E-4</v>
      </c>
      <c r="W6" s="300">
        <v>8.8099314696200599E-4</v>
      </c>
      <c r="X6" s="300">
        <v>5.4019925874574596E-4</v>
      </c>
      <c r="Y6" s="300">
        <v>8.1987883905339698E-4</v>
      </c>
      <c r="Z6" s="300">
        <v>7.7183274550789605E-4</v>
      </c>
      <c r="AA6" s="301">
        <v>2.93573497957053E-5</v>
      </c>
      <c r="AB6" s="301">
        <v>1.7516583440919099E-5</v>
      </c>
      <c r="AC6" s="302">
        <v>4.4997307370271802E-4</v>
      </c>
      <c r="AD6" s="302">
        <v>5.4822190833082396E-4</v>
      </c>
      <c r="AE6" s="302">
        <v>1.38981641128443E-4</v>
      </c>
      <c r="AF6" s="303">
        <v>4.4454893678564201E-5</v>
      </c>
      <c r="AG6" s="303">
        <v>7.7159890670151494E-5</v>
      </c>
      <c r="AH6" s="303">
        <v>2.3620958460782401E-5</v>
      </c>
      <c r="AI6" s="304">
        <v>3.1766122391818999E-4</v>
      </c>
      <c r="AJ6" s="304">
        <v>8.2529077962625798E-4</v>
      </c>
      <c r="AK6" s="304">
        <v>2.2697643419239801E-4</v>
      </c>
      <c r="AL6" s="304">
        <v>1.56567187757797E-4</v>
      </c>
      <c r="AM6" s="304">
        <v>6.9214981394542297E-5</v>
      </c>
      <c r="AN6" s="304">
        <v>7.0736097763425196E-4</v>
      </c>
      <c r="AO6" s="304">
        <v>9.9955057484520105E-4</v>
      </c>
      <c r="AP6" s="304">
        <v>4.4452789945540697E-4</v>
      </c>
      <c r="AQ6" s="304">
        <v>1.80154476123961E-4</v>
      </c>
      <c r="AR6" s="304">
        <v>4.0880691559129202E-4</v>
      </c>
      <c r="AS6" s="304">
        <v>4.53353933167167E-4</v>
      </c>
      <c r="AT6" s="304">
        <v>2.2176414827323299E-4</v>
      </c>
      <c r="AU6" s="304">
        <v>2.1291455457153101E-4</v>
      </c>
      <c r="AV6" s="243"/>
      <c r="AW6" s="243"/>
    </row>
    <row r="7" spans="1:49">
      <c r="A7" s="317" t="s">
        <v>185</v>
      </c>
      <c r="B7" s="317" t="s">
        <v>100</v>
      </c>
      <c r="C7" s="297">
        <v>1.21918060718748E-3</v>
      </c>
      <c r="D7" s="297">
        <v>5.5093149293506001E-4</v>
      </c>
      <c r="E7" s="298">
        <v>3.0204417188251799E-3</v>
      </c>
      <c r="F7" s="299">
        <v>5.7604518149436497E-3</v>
      </c>
      <c r="G7" s="300">
        <v>5.6396897831960599E-3</v>
      </c>
      <c r="H7" s="300">
        <v>1.1603993120132499E-2</v>
      </c>
      <c r="I7" s="300">
        <v>8.2826024097708093E-3</v>
      </c>
      <c r="J7" s="300">
        <v>6.9026057487546902E-3</v>
      </c>
      <c r="K7" s="300">
        <v>9.5926988356260807E-3</v>
      </c>
      <c r="L7" s="300">
        <v>7.6100229033606399E-3</v>
      </c>
      <c r="M7" s="300">
        <v>3.4934092969186401E-3</v>
      </c>
      <c r="N7" s="300">
        <v>7.68694104555704E-3</v>
      </c>
      <c r="O7" s="300">
        <v>6.2892817686449097E-3</v>
      </c>
      <c r="P7" s="300">
        <v>2.0059305857715601E-3</v>
      </c>
      <c r="Q7" s="300">
        <v>4.1270454256370302E-3</v>
      </c>
      <c r="R7" s="300">
        <v>6.9466065085563699E-3</v>
      </c>
      <c r="S7" s="300">
        <v>5.67470591024788E-3</v>
      </c>
      <c r="T7" s="300">
        <v>1.5601193097067099E-3</v>
      </c>
      <c r="U7" s="300">
        <v>1.0299523992064301E-3</v>
      </c>
      <c r="V7" s="300">
        <v>1.22113455813303E-3</v>
      </c>
      <c r="W7" s="300">
        <v>9.3381888074842905E-4</v>
      </c>
      <c r="X7" s="300">
        <v>8.8469893308489695E-4</v>
      </c>
      <c r="Y7" s="300">
        <v>8.9061582745560196E-4</v>
      </c>
      <c r="Z7" s="300">
        <v>9.6071336382212399E-4</v>
      </c>
      <c r="AA7" s="301">
        <v>7.7607830393611204E-5</v>
      </c>
      <c r="AB7" s="301">
        <v>2.4291960694563799E-5</v>
      </c>
      <c r="AC7" s="302">
        <v>2.3960406120460001E-3</v>
      </c>
      <c r="AD7" s="302">
        <v>7.0478309672418699E-4</v>
      </c>
      <c r="AE7" s="302">
        <v>8.4696496904845895E-4</v>
      </c>
      <c r="AF7" s="303">
        <v>2.4431300681706402E-4</v>
      </c>
      <c r="AG7" s="303">
        <v>1.3145154340595301E-4</v>
      </c>
      <c r="AH7" s="303">
        <v>3.2994430253271599E-5</v>
      </c>
      <c r="AI7" s="304">
        <v>3.1512480010503999E-3</v>
      </c>
      <c r="AJ7" s="304">
        <v>1.17690672615995E-3</v>
      </c>
      <c r="AK7" s="304">
        <v>1.90365623993624E-3</v>
      </c>
      <c r="AL7" s="304">
        <v>1.3774178416881501E-3</v>
      </c>
      <c r="AM7" s="304">
        <v>5.4031731998063705E-4</v>
      </c>
      <c r="AN7" s="304">
        <v>1.7573551333950499E-3</v>
      </c>
      <c r="AO7" s="304">
        <v>1.7714161826953101E-3</v>
      </c>
      <c r="AP7" s="304">
        <v>7.6252528217572301E-4</v>
      </c>
      <c r="AQ7" s="304">
        <v>2.4549932125156299E-4</v>
      </c>
      <c r="AR7" s="304">
        <v>6.2333547175035203E-4</v>
      </c>
      <c r="AS7" s="304">
        <v>4.60612830652391E-4</v>
      </c>
      <c r="AT7" s="304">
        <v>3.9121987328014101E-4</v>
      </c>
      <c r="AU7" s="304">
        <v>2.7517286115425502E-4</v>
      </c>
      <c r="AV7" s="243"/>
      <c r="AW7" s="243"/>
    </row>
    <row r="8" spans="1:49">
      <c r="A8" s="317" t="s">
        <v>186</v>
      </c>
      <c r="B8" s="317" t="s">
        <v>101</v>
      </c>
      <c r="C8" s="297">
        <v>4.1074549160626997E-4</v>
      </c>
      <c r="D8" s="297">
        <v>1.6654126956905201E-4</v>
      </c>
      <c r="E8" s="298">
        <v>1.25059771767505E-3</v>
      </c>
      <c r="F8" s="299">
        <v>7.7886566206031398E-3</v>
      </c>
      <c r="G8" s="300">
        <v>8.4692100853568791E-3</v>
      </c>
      <c r="H8" s="300">
        <v>6.9111779456032599E-3</v>
      </c>
      <c r="I8" s="300">
        <v>1.29414886435024E-2</v>
      </c>
      <c r="J8" s="300">
        <v>1.16424587753583E-2</v>
      </c>
      <c r="K8" s="300">
        <v>1.6653123856809199E-2</v>
      </c>
      <c r="L8" s="300">
        <v>1.28935440323448E-2</v>
      </c>
      <c r="M8" s="300">
        <v>3.0316728491945602E-3</v>
      </c>
      <c r="N8" s="300">
        <v>6.4225912330661003E-3</v>
      </c>
      <c r="O8" s="300">
        <v>3.68325283610673E-3</v>
      </c>
      <c r="P8" s="300">
        <v>9.6946022095040999E-4</v>
      </c>
      <c r="Q8" s="300">
        <v>1.9543479408036201E-2</v>
      </c>
      <c r="R8" s="300">
        <v>1.27716551181246E-2</v>
      </c>
      <c r="S8" s="300">
        <v>1.17713553737825E-2</v>
      </c>
      <c r="T8" s="300">
        <v>4.0810134988778102E-3</v>
      </c>
      <c r="U8" s="300">
        <v>1.14756081749346E-2</v>
      </c>
      <c r="V8" s="300">
        <v>8.0354775601970893E-3</v>
      </c>
      <c r="W8" s="300">
        <v>7.4307039080490599E-3</v>
      </c>
      <c r="X8" s="300">
        <v>2.1222267659718598E-3</v>
      </c>
      <c r="Y8" s="300">
        <v>2.9773871688589301E-3</v>
      </c>
      <c r="Z8" s="300">
        <v>2.0354089557041198E-3</v>
      </c>
      <c r="AA8" s="301">
        <v>9.7001646517364399E-5</v>
      </c>
      <c r="AB8" s="301">
        <v>2.00461095763713E-5</v>
      </c>
      <c r="AC8" s="302">
        <v>5.8327432943299103E-4</v>
      </c>
      <c r="AD8" s="302">
        <v>4.18053782779769E-4</v>
      </c>
      <c r="AE8" s="302">
        <v>9.4054587714957302E-4</v>
      </c>
      <c r="AF8" s="303">
        <v>3.1408125690289199E-4</v>
      </c>
      <c r="AG8" s="303">
        <v>1.5821776096562601E-4</v>
      </c>
      <c r="AH8" s="303">
        <v>2.6369974851287101E-5</v>
      </c>
      <c r="AI8" s="304">
        <v>4.2121632730743501E-3</v>
      </c>
      <c r="AJ8" s="304">
        <v>3.1907279608104399E-3</v>
      </c>
      <c r="AK8" s="304">
        <v>2.4468632253187099E-3</v>
      </c>
      <c r="AL8" s="304">
        <v>1.8483830142478801E-3</v>
      </c>
      <c r="AM8" s="304">
        <v>7.6188684005755805E-4</v>
      </c>
      <c r="AN8" s="304">
        <v>5.00799655317652E-3</v>
      </c>
      <c r="AO8" s="304">
        <v>4.2507631078616001E-3</v>
      </c>
      <c r="AP8" s="304">
        <v>1.2659997011615601E-3</v>
      </c>
      <c r="AQ8" s="304">
        <v>1.9158001524046501E-4</v>
      </c>
      <c r="AR8" s="304">
        <v>3.8610201401952302E-3</v>
      </c>
      <c r="AS8" s="304">
        <v>3.7405370168730298E-3</v>
      </c>
      <c r="AT8" s="304">
        <v>6.0397185777956702E-4</v>
      </c>
      <c r="AU8" s="304">
        <v>5.2193679669470898E-4</v>
      </c>
      <c r="AV8" s="243"/>
      <c r="AW8" s="243"/>
    </row>
    <row r="9" spans="1:49">
      <c r="A9" s="317" t="s">
        <v>234</v>
      </c>
      <c r="B9" s="317" t="s">
        <v>102</v>
      </c>
      <c r="C9" s="297">
        <v>1.3518281287283E-3</v>
      </c>
      <c r="D9" s="297">
        <v>6.2318423233410404E-4</v>
      </c>
      <c r="E9" s="298">
        <v>2.0920285140357698E-3</v>
      </c>
      <c r="F9" s="299">
        <v>3.4317514462421802E-3</v>
      </c>
      <c r="G9" s="300">
        <v>8.5889088581627103E-3</v>
      </c>
      <c r="H9" s="300">
        <v>5.1374732054195399E-3</v>
      </c>
      <c r="I9" s="300">
        <v>5.3373844894316199E-3</v>
      </c>
      <c r="J9" s="300">
        <v>4.3742632784494404E-3</v>
      </c>
      <c r="K9" s="300">
        <v>6.8912165294826404E-3</v>
      </c>
      <c r="L9" s="300">
        <v>5.3022782634864901E-3</v>
      </c>
      <c r="M9" s="300">
        <v>6.3568150894525999E-3</v>
      </c>
      <c r="N9" s="300">
        <v>5.9229844449667198E-3</v>
      </c>
      <c r="O9" s="300">
        <v>4.1129901782628103E-3</v>
      </c>
      <c r="P9" s="300">
        <v>1.5531898181059E-3</v>
      </c>
      <c r="Q9" s="300">
        <v>3.90585688526852E-3</v>
      </c>
      <c r="R9" s="300">
        <v>4.6415740935376896E-3</v>
      </c>
      <c r="S9" s="300">
        <v>5.1747379854348704E-3</v>
      </c>
      <c r="T9" s="300">
        <v>1.5986080348676099E-3</v>
      </c>
      <c r="U9" s="300">
        <v>3.4900765487024198E-3</v>
      </c>
      <c r="V9" s="300">
        <v>3.4460427314039199E-3</v>
      </c>
      <c r="W9" s="300">
        <v>2.4551888456655099E-3</v>
      </c>
      <c r="X9" s="300">
        <v>7.0843802689487005E-4</v>
      </c>
      <c r="Y9" s="300">
        <v>6.9970389619280896E-4</v>
      </c>
      <c r="Z9" s="300">
        <v>1.07200878907258E-3</v>
      </c>
      <c r="AA9" s="301">
        <v>3.5617114883669697E-5</v>
      </c>
      <c r="AB9" s="301">
        <v>1.75246397212179E-5</v>
      </c>
      <c r="AC9" s="302">
        <v>1.9571040503456299E-3</v>
      </c>
      <c r="AD9" s="302">
        <v>1.8943280123263199E-3</v>
      </c>
      <c r="AE9" s="302">
        <v>5.0420104779978802E-4</v>
      </c>
      <c r="AF9" s="303">
        <v>1.15275254024538E-4</v>
      </c>
      <c r="AG9" s="303">
        <v>7.9901050187134904E-5</v>
      </c>
      <c r="AH9" s="303">
        <v>2.61630983607983E-5</v>
      </c>
      <c r="AI9" s="304">
        <v>2.1113962770395998E-3</v>
      </c>
      <c r="AJ9" s="304">
        <v>1.4792166898826499E-3</v>
      </c>
      <c r="AK9" s="304">
        <v>1.20504349996003E-3</v>
      </c>
      <c r="AL9" s="304">
        <v>8.9118039313271105E-4</v>
      </c>
      <c r="AM9" s="304">
        <v>3.2271486338471901E-4</v>
      </c>
      <c r="AN9" s="304">
        <v>1.4596696122674399E-3</v>
      </c>
      <c r="AO9" s="304">
        <v>1.1188536222611701E-3</v>
      </c>
      <c r="AP9" s="304">
        <v>5.2106859281432299E-4</v>
      </c>
      <c r="AQ9" s="304">
        <v>2.0497740040380499E-4</v>
      </c>
      <c r="AR9" s="304">
        <v>9.9927978066789692E-4</v>
      </c>
      <c r="AS9" s="304">
        <v>1.18857632894422E-3</v>
      </c>
      <c r="AT9" s="304">
        <v>2.8749328075215898E-4</v>
      </c>
      <c r="AU9" s="304">
        <v>2.6624288346506898E-4</v>
      </c>
      <c r="AV9" s="243"/>
      <c r="AW9" s="243"/>
    </row>
    <row r="10" spans="1:49">
      <c r="A10" s="317" t="s">
        <v>235</v>
      </c>
      <c r="B10" s="317" t="s">
        <v>100</v>
      </c>
      <c r="C10" s="297">
        <v>1.32261284072285E-3</v>
      </c>
      <c r="D10" s="297">
        <v>9.4429793087685702E-4</v>
      </c>
      <c r="E10" s="298">
        <v>1.6200747733037201E-3</v>
      </c>
      <c r="F10" s="299">
        <v>4.6209649049624999E-3</v>
      </c>
      <c r="G10" s="300">
        <v>3.69142181095503E-3</v>
      </c>
      <c r="H10" s="300">
        <v>1.1256337602885301E-2</v>
      </c>
      <c r="I10" s="300">
        <v>7.0864853373498399E-3</v>
      </c>
      <c r="J10" s="300">
        <v>5.5631833026654996E-3</v>
      </c>
      <c r="K10" s="300">
        <v>6.1416020450551596E-3</v>
      </c>
      <c r="L10" s="300">
        <v>7.5962723612198E-3</v>
      </c>
      <c r="M10" s="300">
        <v>4.7196858820704197E-3</v>
      </c>
      <c r="N10" s="300">
        <v>5.2809635843311404E-3</v>
      </c>
      <c r="O10" s="300">
        <v>5.8866876010053E-3</v>
      </c>
      <c r="P10" s="300">
        <v>1.3410330444062601E-3</v>
      </c>
      <c r="Q10" s="300">
        <v>6.1355279742957101E-3</v>
      </c>
      <c r="R10" s="300">
        <v>5.5872563140879896E-3</v>
      </c>
      <c r="S10" s="300">
        <v>6.8996131599522101E-3</v>
      </c>
      <c r="T10" s="300">
        <v>1.93466182525509E-3</v>
      </c>
      <c r="U10" s="300">
        <v>7.84642474003145E-4</v>
      </c>
      <c r="V10" s="300">
        <v>7.3082002579440803E-4</v>
      </c>
      <c r="W10" s="300">
        <v>6.9978023599882096E-4</v>
      </c>
      <c r="X10" s="300">
        <v>6.1877052339343204E-4</v>
      </c>
      <c r="Y10" s="300">
        <v>8.0369229521383705E-4</v>
      </c>
      <c r="Z10" s="300">
        <v>8.7661489928595197E-4</v>
      </c>
      <c r="AA10" s="301">
        <v>4.1899858462766402E-5</v>
      </c>
      <c r="AB10" s="301">
        <v>1.5406773531882798E-5</v>
      </c>
      <c r="AC10" s="302">
        <v>1.1898384633215399E-3</v>
      </c>
      <c r="AD10" s="302">
        <v>1.7019710089444899E-3</v>
      </c>
      <c r="AE10" s="302">
        <v>5.9105588538100402E-4</v>
      </c>
      <c r="AF10" s="303">
        <v>1.4221195924603701E-4</v>
      </c>
      <c r="AG10" s="303">
        <v>9.9249143994908605E-5</v>
      </c>
      <c r="AH10" s="303">
        <v>2.2246296658633999E-5</v>
      </c>
      <c r="AI10" s="304">
        <v>2.15529616174016E-3</v>
      </c>
      <c r="AJ10" s="304">
        <v>1.2752328860773201E-3</v>
      </c>
      <c r="AK10" s="304">
        <v>1.35628888704849E-3</v>
      </c>
      <c r="AL10" s="304">
        <v>9.74027428191329E-4</v>
      </c>
      <c r="AM10" s="304">
        <v>3.8061653907415198E-4</v>
      </c>
      <c r="AN10" s="304">
        <v>2.1726321350019999E-3</v>
      </c>
      <c r="AO10" s="304">
        <v>3.3500442421467999E-3</v>
      </c>
      <c r="AP10" s="304">
        <v>5.9905866893629196E-4</v>
      </c>
      <c r="AQ10" s="304">
        <v>2.7344469565915199E-4</v>
      </c>
      <c r="AR10" s="304">
        <v>4.0293868219535602E-4</v>
      </c>
      <c r="AS10" s="304">
        <v>5.0051763967175504E-4</v>
      </c>
      <c r="AT10" s="304">
        <v>3.6697362794774798E-4</v>
      </c>
      <c r="AU10" s="304">
        <v>3.2264635046017201E-4</v>
      </c>
      <c r="AV10" s="243"/>
      <c r="AW10" s="243"/>
    </row>
    <row r="11" spans="1:49">
      <c r="A11" s="317" t="s">
        <v>213</v>
      </c>
      <c r="B11" s="317" t="s">
        <v>103</v>
      </c>
      <c r="C11" s="297">
        <v>1.88851657587081E-3</v>
      </c>
      <c r="D11" s="297">
        <v>8.1514386654524403E-4</v>
      </c>
      <c r="E11" s="298">
        <v>2.1666652424982701E-3</v>
      </c>
      <c r="F11" s="299">
        <v>2.4456123577243499E-3</v>
      </c>
      <c r="G11" s="300">
        <v>1.4242060135672099E-2</v>
      </c>
      <c r="H11" s="300">
        <v>1.0701385601570501E-2</v>
      </c>
      <c r="I11" s="300">
        <v>3.35229475864059E-3</v>
      </c>
      <c r="J11" s="300">
        <v>2.0014474198495401E-3</v>
      </c>
      <c r="K11" s="300">
        <v>1.7956428219823201E-2</v>
      </c>
      <c r="L11" s="300">
        <v>1.9018024785670901E-2</v>
      </c>
      <c r="M11" s="300">
        <v>1.43875932424817E-2</v>
      </c>
      <c r="N11" s="300">
        <v>4.2179232218642598E-3</v>
      </c>
      <c r="O11" s="300">
        <v>3.6746943524661501E-3</v>
      </c>
      <c r="P11" s="300">
        <v>2.13717218406067E-3</v>
      </c>
      <c r="Q11" s="300">
        <v>1.01601189819755E-2</v>
      </c>
      <c r="R11" s="300">
        <v>8.0781769597552504E-3</v>
      </c>
      <c r="S11" s="300">
        <v>4.8649412680990198E-3</v>
      </c>
      <c r="T11" s="300">
        <v>2.3153362826660701E-3</v>
      </c>
      <c r="U11" s="300">
        <v>1.6989084277091301E-3</v>
      </c>
      <c r="V11" s="300">
        <v>1.3400031159859899E-3</v>
      </c>
      <c r="W11" s="300">
        <v>6.2196087516437604E-4</v>
      </c>
      <c r="X11" s="300">
        <v>2.9907072527571402E-4</v>
      </c>
      <c r="Y11" s="300">
        <v>6.12710542092878E-4</v>
      </c>
      <c r="Z11" s="300">
        <v>7.9799132816022302E-4</v>
      </c>
      <c r="AA11" s="301">
        <v>3.3716471287595199E-5</v>
      </c>
      <c r="AB11" s="301">
        <v>1.9542009670709498E-5</v>
      </c>
      <c r="AC11" s="302">
        <v>1.8101880979646801E-3</v>
      </c>
      <c r="AD11" s="302">
        <v>2.40172427635353E-3</v>
      </c>
      <c r="AE11" s="302">
        <v>1.8787497872693E-4</v>
      </c>
      <c r="AF11" s="303">
        <v>7.9042757198589196E-5</v>
      </c>
      <c r="AG11" s="303">
        <v>1.3137286078814201E-4</v>
      </c>
      <c r="AH11" s="303">
        <v>3.0156051880748399E-5</v>
      </c>
      <c r="AI11" s="304">
        <v>7.8187474757662702E-4</v>
      </c>
      <c r="AJ11" s="304">
        <v>2.41037054957719E-3</v>
      </c>
      <c r="AK11" s="304">
        <v>4.5710167395018501E-4</v>
      </c>
      <c r="AL11" s="304">
        <v>3.3422226549905402E-4</v>
      </c>
      <c r="AM11" s="304">
        <v>1.3444257491343901E-4</v>
      </c>
      <c r="AN11" s="304">
        <v>2.3198534219788501E-3</v>
      </c>
      <c r="AO11" s="304">
        <v>3.46551565637865E-3</v>
      </c>
      <c r="AP11" s="304">
        <v>1.21123164129246E-3</v>
      </c>
      <c r="AQ11" s="304">
        <v>2.8335346084158502E-4</v>
      </c>
      <c r="AR11" s="304">
        <v>6.9611040440244296E-4</v>
      </c>
      <c r="AS11" s="304">
        <v>5.1229175023292603E-4</v>
      </c>
      <c r="AT11" s="304">
        <v>2.6870261404137997E-4</v>
      </c>
      <c r="AU11" s="304">
        <v>2.6694777613623299E-4</v>
      </c>
      <c r="AV11" s="243"/>
      <c r="AW11" s="243"/>
    </row>
    <row r="12" spans="1:49">
      <c r="A12" s="317" t="s">
        <v>214</v>
      </c>
      <c r="B12" s="317" t="s">
        <v>104</v>
      </c>
      <c r="C12" s="297">
        <v>1.2807005166281099E-3</v>
      </c>
      <c r="D12" s="297">
        <v>2.07446197538572E-4</v>
      </c>
      <c r="E12" s="298">
        <v>1.63731982409452E-3</v>
      </c>
      <c r="F12" s="299">
        <v>1.1379301562560999E-2</v>
      </c>
      <c r="G12" s="300">
        <v>7.26166046090193E-3</v>
      </c>
      <c r="H12" s="300">
        <v>8.22999540164303E-3</v>
      </c>
      <c r="I12" s="300">
        <v>1.6739834068339399E-2</v>
      </c>
      <c r="J12" s="300">
        <v>1.49390465905928E-2</v>
      </c>
      <c r="K12" s="300">
        <v>1.23192060166536E-2</v>
      </c>
      <c r="L12" s="300">
        <v>1.3776150628107499E-2</v>
      </c>
      <c r="M12" s="300">
        <v>2.88901175915263E-3</v>
      </c>
      <c r="N12" s="300">
        <v>7.3056418222539003E-3</v>
      </c>
      <c r="O12" s="300">
        <v>7.79379019545138E-3</v>
      </c>
      <c r="P12" s="300">
        <v>4.1061464164677498E-3</v>
      </c>
      <c r="Q12" s="300">
        <v>5.3306582024173097E-3</v>
      </c>
      <c r="R12" s="300">
        <v>5.9877735474797101E-3</v>
      </c>
      <c r="S12" s="300">
        <v>3.6846294663820298E-3</v>
      </c>
      <c r="T12" s="300">
        <v>2.00913391972513E-3</v>
      </c>
      <c r="U12" s="300">
        <v>1.2520800740363799E-3</v>
      </c>
      <c r="V12" s="300">
        <v>9.7649264339219599E-4</v>
      </c>
      <c r="W12" s="300">
        <v>1.02300711692426E-3</v>
      </c>
      <c r="X12" s="300">
        <v>8.2078753676499304E-4</v>
      </c>
      <c r="Y12" s="300">
        <v>6.9674283618199699E-4</v>
      </c>
      <c r="Z12" s="300">
        <v>8.20638971630597E-4</v>
      </c>
      <c r="AA12" s="301">
        <v>5.3207131908712103E-5</v>
      </c>
      <c r="AB12" s="301">
        <v>1.88047727140716E-5</v>
      </c>
      <c r="AC12" s="302">
        <v>1.29298459760407E-3</v>
      </c>
      <c r="AD12" s="302">
        <v>4.1438691729681803E-4</v>
      </c>
      <c r="AE12" s="302">
        <v>7.7509273993138701E-4</v>
      </c>
      <c r="AF12" s="303">
        <v>3.4793525141264901E-4</v>
      </c>
      <c r="AG12" s="303">
        <v>8.8192430411981499E-5</v>
      </c>
      <c r="AH12" s="303">
        <v>2.74579920066405E-5</v>
      </c>
      <c r="AI12" s="304">
        <v>4.5117839756118796E-3</v>
      </c>
      <c r="AJ12" s="304">
        <v>4.6677369524371999E-3</v>
      </c>
      <c r="AK12" s="304">
        <v>2.5451808688658401E-3</v>
      </c>
      <c r="AL12" s="304">
        <v>1.9293159042258899E-3</v>
      </c>
      <c r="AM12" s="304">
        <v>7.4374344076116102E-4</v>
      </c>
      <c r="AN12" s="304">
        <v>2.5107537080272498E-3</v>
      </c>
      <c r="AO12" s="304">
        <v>1.19530037951405E-3</v>
      </c>
      <c r="AP12" s="304">
        <v>9.50033004878564E-4</v>
      </c>
      <c r="AQ12" s="304">
        <v>2.51877804141965E-4</v>
      </c>
      <c r="AR12" s="304">
        <v>4.5905256367250401E-4</v>
      </c>
      <c r="AS12" s="304">
        <v>3.0647438123292603E-4</v>
      </c>
      <c r="AT12" s="304">
        <v>4.1237813895227701E-4</v>
      </c>
      <c r="AU12" s="304">
        <v>2.7528027110188002E-4</v>
      </c>
      <c r="AV12" s="243"/>
      <c r="AW12" s="243"/>
    </row>
    <row r="13" spans="1:49">
      <c r="A13" s="317" t="s">
        <v>389</v>
      </c>
      <c r="B13" s="317" t="s">
        <v>105</v>
      </c>
      <c r="C13" s="297">
        <v>1.3753330607283599E-3</v>
      </c>
      <c r="D13" s="297">
        <v>1.6126508215338201E-4</v>
      </c>
      <c r="E13" s="298">
        <v>2.8069491149731499E-3</v>
      </c>
      <c r="F13" s="299">
        <v>3.16413923770263E-3</v>
      </c>
      <c r="G13" s="300">
        <v>4.4281515346441197E-3</v>
      </c>
      <c r="H13" s="300">
        <v>7.3887843059787404E-3</v>
      </c>
      <c r="I13" s="300">
        <v>3.42387934590119E-3</v>
      </c>
      <c r="J13" s="300">
        <v>2.8793724637931899E-3</v>
      </c>
      <c r="K13" s="300">
        <v>9.4833804124696795E-3</v>
      </c>
      <c r="L13" s="300">
        <v>1.04367436911858E-2</v>
      </c>
      <c r="M13" s="300">
        <v>8.2251059222894392E-3</v>
      </c>
      <c r="N13" s="300">
        <v>3.0125346406328201E-3</v>
      </c>
      <c r="O13" s="300">
        <v>1.4046533663236401E-3</v>
      </c>
      <c r="P13" s="300">
        <v>1.0806331281007699E-3</v>
      </c>
      <c r="Q13" s="300">
        <v>2.16278940697096E-3</v>
      </c>
      <c r="R13" s="300">
        <v>3.2056849637466102E-3</v>
      </c>
      <c r="S13" s="300">
        <v>1.67802051073937E-3</v>
      </c>
      <c r="T13" s="300">
        <v>1.2489076820314301E-3</v>
      </c>
      <c r="U13" s="300">
        <v>5.4083306055900703E-4</v>
      </c>
      <c r="V13" s="300">
        <v>6.8411090951300704E-4</v>
      </c>
      <c r="W13" s="300">
        <v>4.3518567056623198E-4</v>
      </c>
      <c r="X13" s="300">
        <v>3.0527292595703098E-4</v>
      </c>
      <c r="Y13" s="300">
        <v>3.8470381043392398E-4</v>
      </c>
      <c r="Z13" s="300">
        <v>4.9447446192407403E-4</v>
      </c>
      <c r="AA13" s="301">
        <v>1.8465347299649299E-5</v>
      </c>
      <c r="AB13" s="301">
        <v>1.13531738720176E-5</v>
      </c>
      <c r="AC13" s="302">
        <v>2.29578280064981E-3</v>
      </c>
      <c r="AD13" s="302">
        <v>6.9871963621615202E-4</v>
      </c>
      <c r="AE13" s="302">
        <v>9.3988755459552996E-5</v>
      </c>
      <c r="AF13" s="303">
        <v>6.5491427787723594E-5</v>
      </c>
      <c r="AG13" s="303">
        <v>7.6247860238399994E-5</v>
      </c>
      <c r="AH13" s="303">
        <v>1.90065965533628E-5</v>
      </c>
      <c r="AI13" s="304">
        <v>7.9194053333069404E-4</v>
      </c>
      <c r="AJ13" s="304">
        <v>1.1383254561736101E-3</v>
      </c>
      <c r="AK13" s="304">
        <v>3.8048786560295698E-4</v>
      </c>
      <c r="AL13" s="304">
        <v>2.8043434064702099E-4</v>
      </c>
      <c r="AM13" s="304">
        <v>9.3931392760766001E-5</v>
      </c>
      <c r="AN13" s="304">
        <v>1.27298890010661E-3</v>
      </c>
      <c r="AO13" s="304">
        <v>9.8445837590434293E-4</v>
      </c>
      <c r="AP13" s="304">
        <v>2.7751853846244698E-4</v>
      </c>
      <c r="AQ13" s="304">
        <v>1.2486002027486799E-4</v>
      </c>
      <c r="AR13" s="304">
        <v>2.53169843883144E-4</v>
      </c>
      <c r="AS13" s="304">
        <v>1.63711734634473E-4</v>
      </c>
      <c r="AT13" s="304">
        <v>1.4070668618661601E-4</v>
      </c>
      <c r="AU13" s="304">
        <v>1.81442104230088E-4</v>
      </c>
      <c r="AV13" s="243"/>
      <c r="AW13" s="243"/>
    </row>
    <row r="14" spans="1:49">
      <c r="A14" s="317" t="s">
        <v>390</v>
      </c>
      <c r="B14" s="317" t="s">
        <v>106</v>
      </c>
      <c r="C14" s="297">
        <v>2.02121318522452E-4</v>
      </c>
      <c r="D14" s="297">
        <v>1.45809128469834E-4</v>
      </c>
      <c r="E14" s="298">
        <v>3.7832634468252298E-4</v>
      </c>
      <c r="F14" s="299">
        <v>8.1428230349797695E-3</v>
      </c>
      <c r="G14" s="300">
        <v>7.3059677872557701E-3</v>
      </c>
      <c r="H14" s="300">
        <v>1.1067786952409E-2</v>
      </c>
      <c r="I14" s="300">
        <v>8.1506724441102896E-3</v>
      </c>
      <c r="J14" s="300">
        <v>7.24337734032365E-3</v>
      </c>
      <c r="K14" s="300">
        <v>8.6771512809138696E-3</v>
      </c>
      <c r="L14" s="300">
        <v>6.8572240651907203E-3</v>
      </c>
      <c r="M14" s="300">
        <v>2.2676245991621702E-3</v>
      </c>
      <c r="N14" s="300">
        <v>6.8787566908763498E-3</v>
      </c>
      <c r="O14" s="300">
        <v>9.4441899615262392E-3</v>
      </c>
      <c r="P14" s="300">
        <v>3.6499095515292799E-3</v>
      </c>
      <c r="Q14" s="300">
        <v>9.2148015059493708E-3</v>
      </c>
      <c r="R14" s="300">
        <v>8.0819042890517296E-3</v>
      </c>
      <c r="S14" s="300">
        <v>5.9981153629678902E-3</v>
      </c>
      <c r="T14" s="300">
        <v>2.1336708087306201E-3</v>
      </c>
      <c r="U14" s="300">
        <v>5.2225930971961402E-3</v>
      </c>
      <c r="V14" s="300">
        <v>4.5292244121466702E-3</v>
      </c>
      <c r="W14" s="300">
        <v>2.14256062060434E-3</v>
      </c>
      <c r="X14" s="300">
        <v>1.69029654965616E-3</v>
      </c>
      <c r="Y14" s="300">
        <v>4.7339827719075399E-3</v>
      </c>
      <c r="Z14" s="300">
        <v>4.0981088109537196E-3</v>
      </c>
      <c r="AA14" s="301">
        <v>7.2495135029237997E-5</v>
      </c>
      <c r="AB14" s="301">
        <v>5.7486250106972301E-5</v>
      </c>
      <c r="AC14" s="302">
        <v>4.6346583858385902E-4</v>
      </c>
      <c r="AD14" s="302">
        <v>1.2684549282447001E-3</v>
      </c>
      <c r="AE14" s="302">
        <v>8.4036031886395299E-4</v>
      </c>
      <c r="AF14" s="303">
        <v>1.9750061622811799E-4</v>
      </c>
      <c r="AG14" s="303">
        <v>1.3661182730480601E-4</v>
      </c>
      <c r="AH14" s="303">
        <v>5.5164502888005797E-5</v>
      </c>
      <c r="AI14" s="304">
        <v>5.47636653285108E-3</v>
      </c>
      <c r="AJ14" s="304">
        <v>2.47641809833467E-3</v>
      </c>
      <c r="AK14" s="304">
        <v>2.7387393806941802E-3</v>
      </c>
      <c r="AL14" s="304">
        <v>2.01730905425651E-3</v>
      </c>
      <c r="AM14" s="304">
        <v>5.9623130374349099E-4</v>
      </c>
      <c r="AN14" s="304">
        <v>2.1719425215438E-3</v>
      </c>
      <c r="AO14" s="304">
        <v>2.20561300379289E-3</v>
      </c>
      <c r="AP14" s="304">
        <v>1.3312578521858999E-3</v>
      </c>
      <c r="AQ14" s="304">
        <v>3.0699514796408799E-4</v>
      </c>
      <c r="AR14" s="304">
        <v>2.4600895651020402E-3</v>
      </c>
      <c r="AS14" s="304">
        <v>1.89579739895455E-3</v>
      </c>
      <c r="AT14" s="304">
        <v>1.62952273193191E-3</v>
      </c>
      <c r="AU14" s="304">
        <v>1.2628654136247999E-3</v>
      </c>
      <c r="AV14" s="243"/>
      <c r="AW14" s="243"/>
    </row>
    <row r="15" spans="1:49">
      <c r="A15" s="317" t="s">
        <v>368</v>
      </c>
      <c r="B15" s="317" t="s">
        <v>107</v>
      </c>
      <c r="C15" s="297">
        <v>2.5513767700400701E-3</v>
      </c>
      <c r="D15" s="297">
        <v>3.5302050808691502E-3</v>
      </c>
      <c r="E15" s="298">
        <v>3.6744763400401201E-3</v>
      </c>
      <c r="F15" s="299">
        <v>2.2202696825991599E-3</v>
      </c>
      <c r="G15" s="300">
        <v>8.0894156383980592E-3</v>
      </c>
      <c r="H15" s="300">
        <v>6.3071628462492303E-3</v>
      </c>
      <c r="I15" s="300">
        <v>1.9609676757901201E-3</v>
      </c>
      <c r="J15" s="300">
        <v>1.7926519271639701E-3</v>
      </c>
      <c r="K15" s="300">
        <v>6.8768774525701497E-3</v>
      </c>
      <c r="L15" s="300">
        <v>8.8282013559545999E-3</v>
      </c>
      <c r="M15" s="300">
        <v>6.4970233289641096E-3</v>
      </c>
      <c r="N15" s="300">
        <v>2.8462546074589801E-3</v>
      </c>
      <c r="O15" s="300">
        <v>1.4149108108813899E-3</v>
      </c>
      <c r="P15" s="300">
        <v>1.0201356776282E-3</v>
      </c>
      <c r="Q15" s="300">
        <v>3.3951374074812899E-3</v>
      </c>
      <c r="R15" s="300">
        <v>8.1129208236650294E-3</v>
      </c>
      <c r="S15" s="300">
        <v>4.6205049119109999E-3</v>
      </c>
      <c r="T15" s="300">
        <v>2.1495903315706701E-3</v>
      </c>
      <c r="U15" s="300">
        <v>7.5511770281970697E-4</v>
      </c>
      <c r="V15" s="300">
        <v>6.2254777336323E-4</v>
      </c>
      <c r="W15" s="300">
        <v>5.7861092587205201E-4</v>
      </c>
      <c r="X15" s="300">
        <v>2.97118245922643E-4</v>
      </c>
      <c r="Y15" s="300">
        <v>4.6866368918789899E-4</v>
      </c>
      <c r="Z15" s="300">
        <v>7.5845032828038901E-4</v>
      </c>
      <c r="AA15" s="301">
        <v>2.8983350044191299E-5</v>
      </c>
      <c r="AB15" s="301">
        <v>1.3094839833256201E-5</v>
      </c>
      <c r="AC15" s="302">
        <v>3.3045151865664099E-3</v>
      </c>
      <c r="AD15" s="302">
        <v>3.2315786351632702E-3</v>
      </c>
      <c r="AE15" s="302">
        <v>1.6970053784140301E-4</v>
      </c>
      <c r="AF15" s="303">
        <v>4.3530450506464197E-5</v>
      </c>
      <c r="AG15" s="303">
        <v>7.4000682867081901E-5</v>
      </c>
      <c r="AH15" s="303">
        <v>1.9644119032258598E-5</v>
      </c>
      <c r="AI15" s="304">
        <v>6.7767227854914798E-4</v>
      </c>
      <c r="AJ15" s="304">
        <v>1.27917155539616E-3</v>
      </c>
      <c r="AK15" s="304">
        <v>2.9786608965793698E-4</v>
      </c>
      <c r="AL15" s="304">
        <v>2.5072555754776201E-4</v>
      </c>
      <c r="AM15" s="304">
        <v>1.3014963543407599E-4</v>
      </c>
      <c r="AN15" s="304">
        <v>2.25618443805357E-3</v>
      </c>
      <c r="AO15" s="304">
        <v>2.2063889920002802E-3</v>
      </c>
      <c r="AP15" s="304">
        <v>7.8147476891882997E-4</v>
      </c>
      <c r="AQ15" s="304">
        <v>2.61035498403467E-4</v>
      </c>
      <c r="AR15" s="304">
        <v>3.1141598254274101E-4</v>
      </c>
      <c r="AS15" s="304">
        <v>3.0549382296885203E-4</v>
      </c>
      <c r="AT15" s="304">
        <v>2.5583721575438302E-4</v>
      </c>
      <c r="AU15" s="304">
        <v>1.8897749837774099E-4</v>
      </c>
      <c r="AV15" s="243"/>
      <c r="AW15" s="243"/>
    </row>
    <row r="16" spans="1:49">
      <c r="A16" s="317" t="s">
        <v>369</v>
      </c>
      <c r="B16" s="317" t="s">
        <v>101</v>
      </c>
      <c r="C16" s="297">
        <v>7.5958339500691301E-4</v>
      </c>
      <c r="D16" s="297">
        <v>3.83723301027753E-4</v>
      </c>
      <c r="E16" s="298">
        <v>7.1796203580797404E-4</v>
      </c>
      <c r="F16" s="299">
        <v>3.4492026021933301E-3</v>
      </c>
      <c r="G16" s="300">
        <v>5.6365578592357602E-3</v>
      </c>
      <c r="H16" s="300">
        <v>1.1201154234759999E-2</v>
      </c>
      <c r="I16" s="300">
        <v>4.2885351834879397E-3</v>
      </c>
      <c r="J16" s="300">
        <v>3.1608988667142699E-3</v>
      </c>
      <c r="K16" s="300">
        <v>1.50001872247235E-2</v>
      </c>
      <c r="L16" s="300">
        <v>1.42694558330047E-2</v>
      </c>
      <c r="M16" s="300">
        <v>2.6590587928360201E-3</v>
      </c>
      <c r="N16" s="300">
        <v>3.9721017990930196E-3</v>
      </c>
      <c r="O16" s="300">
        <v>2.5122285809414798E-3</v>
      </c>
      <c r="P16" s="300">
        <v>1.7124764254097401E-3</v>
      </c>
      <c r="Q16" s="300">
        <v>6.6071751193476297E-3</v>
      </c>
      <c r="R16" s="300">
        <v>9.8081810138493097E-3</v>
      </c>
      <c r="S16" s="300">
        <v>4.7630158140198799E-3</v>
      </c>
      <c r="T16" s="300">
        <v>3.10505633641046E-3</v>
      </c>
      <c r="U16" s="300">
        <v>7.4507920525933497E-4</v>
      </c>
      <c r="V16" s="300">
        <v>1.0655728076674701E-3</v>
      </c>
      <c r="W16" s="300">
        <v>1.0246272984835399E-3</v>
      </c>
      <c r="X16" s="300">
        <v>5.5363422273916197E-4</v>
      </c>
      <c r="Y16" s="300">
        <v>2.4303832030402499E-3</v>
      </c>
      <c r="Z16" s="300">
        <v>1.7785067767204499E-3</v>
      </c>
      <c r="AA16" s="301">
        <v>2.12142241364734E-5</v>
      </c>
      <c r="AB16" s="301">
        <v>2.1981210927254899E-5</v>
      </c>
      <c r="AC16" s="302">
        <v>7.9729240175034502E-4</v>
      </c>
      <c r="AD16" s="302">
        <v>6.8846055314701702E-4</v>
      </c>
      <c r="AE16" s="302">
        <v>2.38699065539808E-4</v>
      </c>
      <c r="AF16" s="303">
        <v>6.5470774393376797E-5</v>
      </c>
      <c r="AG16" s="303">
        <v>1.26837911641734E-4</v>
      </c>
      <c r="AH16" s="303">
        <v>3.1963999736601499E-5</v>
      </c>
      <c r="AI16" s="304">
        <v>1.2979776310852399E-3</v>
      </c>
      <c r="AJ16" s="304">
        <v>2.2451971303712802E-3</v>
      </c>
      <c r="AK16" s="304">
        <v>6.2811764438718497E-4</v>
      </c>
      <c r="AL16" s="304">
        <v>4.6041009495040102E-4</v>
      </c>
      <c r="AM16" s="304">
        <v>1.5603605555255799E-4</v>
      </c>
      <c r="AN16" s="304">
        <v>2.6173330699307399E-3</v>
      </c>
      <c r="AO16" s="304">
        <v>2.9080606638317002E-3</v>
      </c>
      <c r="AP16" s="304">
        <v>1.5927444750592999E-3</v>
      </c>
      <c r="AQ16" s="304">
        <v>3.1533545052812699E-4</v>
      </c>
      <c r="AR16" s="304">
        <v>4.82217852264094E-4</v>
      </c>
      <c r="AS16" s="304">
        <v>6.4102167040638901E-4</v>
      </c>
      <c r="AT16" s="304">
        <v>1.4520689545678E-3</v>
      </c>
      <c r="AU16" s="304">
        <v>8.2053026933040204E-4</v>
      </c>
      <c r="AV16" s="243"/>
      <c r="AW16" s="243"/>
    </row>
    <row r="17" spans="1:49">
      <c r="A17" s="317" t="s">
        <v>124</v>
      </c>
      <c r="B17" s="317" t="s">
        <v>108</v>
      </c>
      <c r="C17" s="297">
        <v>1.8472096442798899E-3</v>
      </c>
      <c r="D17" s="297">
        <v>3.8608660976685902E-4</v>
      </c>
      <c r="E17" s="298">
        <v>2.2246929883958E-3</v>
      </c>
      <c r="F17" s="299">
        <v>3.8573030280636099E-3</v>
      </c>
      <c r="G17" s="300">
        <v>1.06573709291677E-2</v>
      </c>
      <c r="H17" s="300">
        <v>7.9685636785792706E-3</v>
      </c>
      <c r="I17" s="300">
        <v>1.0984026294758E-2</v>
      </c>
      <c r="J17" s="300">
        <v>7.0046445200110897E-3</v>
      </c>
      <c r="K17" s="300">
        <v>7.8083052108604296E-3</v>
      </c>
      <c r="L17" s="300">
        <v>6.2154753993987604E-3</v>
      </c>
      <c r="M17" s="300">
        <v>8.2192593118534298E-3</v>
      </c>
      <c r="N17" s="300">
        <v>6.6601977370500803E-3</v>
      </c>
      <c r="O17" s="300">
        <v>7.0134810334245802E-3</v>
      </c>
      <c r="P17" s="300">
        <v>1.0285278516370901E-3</v>
      </c>
      <c r="Q17" s="300">
        <v>3.5576707923752602E-3</v>
      </c>
      <c r="R17" s="300">
        <v>4.4343972876814798E-3</v>
      </c>
      <c r="S17" s="300">
        <v>4.8685317878843903E-3</v>
      </c>
      <c r="T17" s="300">
        <v>1.4362216056256201E-3</v>
      </c>
      <c r="U17" s="300">
        <v>6.2274479962229996E-4</v>
      </c>
      <c r="V17" s="300">
        <v>7.5293910349928303E-4</v>
      </c>
      <c r="W17" s="300">
        <v>6.6673251166206001E-4</v>
      </c>
      <c r="X17" s="300">
        <v>4.9121047143718601E-4</v>
      </c>
      <c r="Y17" s="300">
        <v>6.5447179255373803E-4</v>
      </c>
      <c r="Z17" s="300">
        <v>7.1280495980232598E-4</v>
      </c>
      <c r="AA17" s="301">
        <v>4.03653499508632E-5</v>
      </c>
      <c r="AB17" s="301">
        <v>2.16785302665489E-5</v>
      </c>
      <c r="AC17" s="302">
        <v>1.8540954292737401E-3</v>
      </c>
      <c r="AD17" s="302">
        <v>2.1653061119075302E-3</v>
      </c>
      <c r="AE17" s="302">
        <v>3.3052015197592701E-4</v>
      </c>
      <c r="AF17" s="303">
        <v>1.51289083256505E-4</v>
      </c>
      <c r="AG17" s="303">
        <v>9.9244611631229998E-5</v>
      </c>
      <c r="AH17" s="303">
        <v>2.9176881365911501E-5</v>
      </c>
      <c r="AI17" s="304">
        <v>2.4618621685456102E-3</v>
      </c>
      <c r="AJ17" s="304">
        <v>6.3694939132820198E-4</v>
      </c>
      <c r="AK17" s="304">
        <v>1.3879012028187999E-3</v>
      </c>
      <c r="AL17" s="304">
        <v>1.08065800552582E-3</v>
      </c>
      <c r="AM17" s="304">
        <v>2.8990459112775298E-4</v>
      </c>
      <c r="AN17" s="304">
        <v>1.5233092819778901E-3</v>
      </c>
      <c r="AO17" s="304">
        <v>1.3224539958712699E-3</v>
      </c>
      <c r="AP17" s="304">
        <v>4.7680702904366102E-4</v>
      </c>
      <c r="AQ17" s="304">
        <v>1.18586099743269E-4</v>
      </c>
      <c r="AR17" s="304">
        <v>2.8899260699749698E-4</v>
      </c>
      <c r="AS17" s="304">
        <v>3.3824856081469398E-4</v>
      </c>
      <c r="AT17" s="304">
        <v>1.98746569706336E-4</v>
      </c>
      <c r="AU17" s="304">
        <v>2.4546402036936899E-4</v>
      </c>
      <c r="AV17" s="243"/>
      <c r="AW17" s="243"/>
    </row>
    <row r="18" spans="1:49">
      <c r="A18" s="317" t="s">
        <v>109</v>
      </c>
      <c r="B18" s="317" t="s">
        <v>108</v>
      </c>
      <c r="C18" s="297">
        <v>4.4585304855723702E-4</v>
      </c>
      <c r="D18" s="297">
        <v>8.6581367890547199E-4</v>
      </c>
      <c r="E18" s="298">
        <v>1.1140776392124E-3</v>
      </c>
      <c r="F18" s="299">
        <v>5.9765596544591997E-3</v>
      </c>
      <c r="G18" s="300">
        <v>9.5532746945287302E-3</v>
      </c>
      <c r="H18" s="300">
        <v>9.9903095604290393E-3</v>
      </c>
      <c r="I18" s="300">
        <v>1.2634870716864401E-2</v>
      </c>
      <c r="J18" s="300">
        <v>1.10807311808766E-2</v>
      </c>
      <c r="K18" s="300">
        <v>8.9015538066870206E-3</v>
      </c>
      <c r="L18" s="300">
        <v>1.29451249130217E-2</v>
      </c>
      <c r="M18" s="300">
        <v>2.6296606691069901E-3</v>
      </c>
      <c r="N18" s="300">
        <v>1.2083392780569399E-2</v>
      </c>
      <c r="O18" s="300">
        <v>8.0955108389933195E-3</v>
      </c>
      <c r="P18" s="300">
        <v>4.2958300668383799E-3</v>
      </c>
      <c r="Q18" s="300">
        <v>1.4042688021061799E-2</v>
      </c>
      <c r="R18" s="300">
        <v>1.65778278241498E-2</v>
      </c>
      <c r="S18" s="300">
        <v>1.4704957791318E-2</v>
      </c>
      <c r="T18" s="300">
        <v>6.7774572549356201E-3</v>
      </c>
      <c r="U18" s="300">
        <v>2.0487039958115801E-3</v>
      </c>
      <c r="V18" s="300">
        <v>3.03426040222717E-3</v>
      </c>
      <c r="W18" s="300">
        <v>3.58360532317856E-3</v>
      </c>
      <c r="X18" s="300">
        <v>1.44125302413303E-3</v>
      </c>
      <c r="Y18" s="300">
        <v>1.2780230665844401E-3</v>
      </c>
      <c r="Z18" s="300">
        <v>1.5844430499070601E-3</v>
      </c>
      <c r="AA18" s="301">
        <v>8.21056123804694E-5</v>
      </c>
      <c r="AB18" s="301">
        <v>6.0468429346319901E-5</v>
      </c>
      <c r="AC18" s="302">
        <v>9.4070502017817501E-4</v>
      </c>
      <c r="AD18" s="302">
        <v>3.01906478270875E-4</v>
      </c>
      <c r="AE18" s="302">
        <v>6.1774572135572705E-4</v>
      </c>
      <c r="AF18" s="303">
        <v>2.7118449308274E-4</v>
      </c>
      <c r="AG18" s="303">
        <v>2.39830208959762E-4</v>
      </c>
      <c r="AH18" s="303">
        <v>7.6017994409913897E-5</v>
      </c>
      <c r="AI18" s="304">
        <v>3.9621207704555496E-3</v>
      </c>
      <c r="AJ18" s="304">
        <v>4.5509543746693297E-3</v>
      </c>
      <c r="AK18" s="304">
        <v>2.1675004009199198E-3</v>
      </c>
      <c r="AL18" s="304">
        <v>1.5463309894342501E-3</v>
      </c>
      <c r="AM18" s="304">
        <v>5.8146198987744902E-4</v>
      </c>
      <c r="AN18" s="304">
        <v>5.6446196865626401E-3</v>
      </c>
      <c r="AO18" s="304">
        <v>6.7579817995970098E-3</v>
      </c>
      <c r="AP18" s="304">
        <v>2.0212777358838601E-3</v>
      </c>
      <c r="AQ18" s="304">
        <v>6.8886677567810996E-4</v>
      </c>
      <c r="AR18" s="304">
        <v>1.01265758695265E-3</v>
      </c>
      <c r="AS18" s="304">
        <v>1.0824497149120899E-3</v>
      </c>
      <c r="AT18" s="304">
        <v>6.5303839771590805E-4</v>
      </c>
      <c r="AU18" s="304">
        <v>8.8800111803779701E-4</v>
      </c>
      <c r="AV18" s="243"/>
      <c r="AW18" s="243"/>
    </row>
    <row r="19" spans="1:49">
      <c r="A19" s="317" t="s">
        <v>187</v>
      </c>
      <c r="B19" s="317" t="s">
        <v>110</v>
      </c>
      <c r="C19" s="297">
        <v>2.8027669796412101E-3</v>
      </c>
      <c r="D19" s="297">
        <v>1.9685572413668901E-3</v>
      </c>
      <c r="E19" s="298">
        <v>3.4756472587816E-3</v>
      </c>
      <c r="F19" s="299">
        <v>4.3880338897516304E-3</v>
      </c>
      <c r="G19" s="300">
        <v>2.2873052148046601E-3</v>
      </c>
      <c r="H19" s="300">
        <v>1.0584423302821999E-2</v>
      </c>
      <c r="I19" s="300">
        <v>6.1473265109169501E-3</v>
      </c>
      <c r="J19" s="300">
        <v>5.34480382194032E-3</v>
      </c>
      <c r="K19" s="300">
        <v>1.2058045646847201E-2</v>
      </c>
      <c r="L19" s="300">
        <v>1.44548920690776E-2</v>
      </c>
      <c r="M19" s="300">
        <v>8.3992037886763508E-3</v>
      </c>
      <c r="N19" s="300">
        <v>6.4354596205085102E-3</v>
      </c>
      <c r="O19" s="300">
        <v>1.0257450421168201E-2</v>
      </c>
      <c r="P19" s="300">
        <v>3.0980551010540698E-3</v>
      </c>
      <c r="Q19" s="300">
        <v>1.37461543905578E-2</v>
      </c>
      <c r="R19" s="300">
        <v>1.43407230008739E-2</v>
      </c>
      <c r="S19" s="300">
        <v>1.4826855655727E-2</v>
      </c>
      <c r="T19" s="300">
        <v>4.8952881384954202E-3</v>
      </c>
      <c r="U19" s="300">
        <v>1.8587045032683401E-3</v>
      </c>
      <c r="V19" s="300">
        <v>2.54464109943413E-3</v>
      </c>
      <c r="W19" s="300">
        <v>2.4510213789602502E-3</v>
      </c>
      <c r="X19" s="300">
        <v>9.6542189836902202E-4</v>
      </c>
      <c r="Y19" s="300">
        <v>1.5631331255800799E-3</v>
      </c>
      <c r="Z19" s="300">
        <v>1.5344337820192601E-3</v>
      </c>
      <c r="AA19" s="301">
        <v>5.6969076619546797E-5</v>
      </c>
      <c r="AB19" s="301">
        <v>3.0975343371722298E-5</v>
      </c>
      <c r="AC19" s="302">
        <v>3.13619712156436E-3</v>
      </c>
      <c r="AD19" s="302">
        <v>2.5998703098835201E-3</v>
      </c>
      <c r="AE19" s="302">
        <v>5.0912818912161796E-4</v>
      </c>
      <c r="AF19" s="303">
        <v>1.6029273674654401E-4</v>
      </c>
      <c r="AG19" s="303">
        <v>2.2781483535077801E-4</v>
      </c>
      <c r="AH19" s="303">
        <v>4.2443474897904997E-5</v>
      </c>
      <c r="AI19" s="304">
        <v>3.1226619638570199E-3</v>
      </c>
      <c r="AJ19" s="304">
        <v>5.2243042716915503E-3</v>
      </c>
      <c r="AK19" s="304">
        <v>1.5372018646861E-3</v>
      </c>
      <c r="AL19" s="304">
        <v>1.18549271256622E-3</v>
      </c>
      <c r="AM19" s="304">
        <v>4.2449323481522398E-4</v>
      </c>
      <c r="AN19" s="304">
        <v>5.6694648314573803E-3</v>
      </c>
      <c r="AO19" s="304">
        <v>4.84126399917596E-3</v>
      </c>
      <c r="AP19" s="304">
        <v>2.8598311778246701E-3</v>
      </c>
      <c r="AQ19" s="304">
        <v>6.8538140995261698E-4</v>
      </c>
      <c r="AR19" s="304">
        <v>8.6674614311807701E-4</v>
      </c>
      <c r="AS19" s="304">
        <v>9.5521302768817695E-4</v>
      </c>
      <c r="AT19" s="304">
        <v>9.5843742188109096E-4</v>
      </c>
      <c r="AU19" s="304">
        <v>5.6981788201988001E-4</v>
      </c>
      <c r="AV19" s="243"/>
      <c r="AW19" s="243"/>
    </row>
    <row r="20" spans="1:49">
      <c r="A20" s="317" t="s">
        <v>56</v>
      </c>
      <c r="B20" s="317" t="s">
        <v>111</v>
      </c>
      <c r="C20" s="297">
        <v>1.1826182780002401E-3</v>
      </c>
      <c r="D20" s="297">
        <v>3.55333019206849E-4</v>
      </c>
      <c r="E20" s="298">
        <v>2.0915233740719198E-3</v>
      </c>
      <c r="F20" s="299">
        <v>4.4411122730127301E-3</v>
      </c>
      <c r="G20" s="300">
        <v>4.0270410565292E-3</v>
      </c>
      <c r="H20" s="300">
        <v>2.2067576304580699E-2</v>
      </c>
      <c r="I20" s="300">
        <v>6.6629920479821204E-3</v>
      </c>
      <c r="J20" s="300">
        <v>5.0985161980290801E-3</v>
      </c>
      <c r="K20" s="300">
        <v>1.5745951692284099E-2</v>
      </c>
      <c r="L20" s="300">
        <v>2.2319626388263899E-2</v>
      </c>
      <c r="M20" s="300">
        <v>3.4687969404039501E-3</v>
      </c>
      <c r="N20" s="300">
        <v>7.4738993490611203E-3</v>
      </c>
      <c r="O20" s="300">
        <v>1.7970054495022598E-2</v>
      </c>
      <c r="P20" s="300">
        <v>8.4153936312368494E-3</v>
      </c>
      <c r="Q20" s="300">
        <v>1.7926994676194401E-2</v>
      </c>
      <c r="R20" s="300">
        <v>2.9883214202954301E-2</v>
      </c>
      <c r="S20" s="300">
        <v>2.4393913999773701E-2</v>
      </c>
      <c r="T20" s="300">
        <v>1.1424161492256901E-2</v>
      </c>
      <c r="U20" s="300">
        <v>6.0099052354921096E-3</v>
      </c>
      <c r="V20" s="300">
        <v>6.5134682842401901E-3</v>
      </c>
      <c r="W20" s="300">
        <v>4.2389016426860396E-3</v>
      </c>
      <c r="X20" s="300">
        <v>2.8909575936780902E-3</v>
      </c>
      <c r="Y20" s="300">
        <v>1.32353801363278E-3</v>
      </c>
      <c r="Z20" s="300">
        <v>1.71623845422295E-3</v>
      </c>
      <c r="AA20" s="301">
        <v>4.9606432290743403E-5</v>
      </c>
      <c r="AB20" s="301">
        <v>3.8155167522103397E-5</v>
      </c>
      <c r="AC20" s="302">
        <v>1.81559729247649E-3</v>
      </c>
      <c r="AD20" s="302">
        <v>1.02743605065107E-3</v>
      </c>
      <c r="AE20" s="302">
        <v>4.2902180840625098E-4</v>
      </c>
      <c r="AF20" s="303">
        <v>2.1928673568142299E-4</v>
      </c>
      <c r="AG20" s="303">
        <v>3.6473814097351501E-4</v>
      </c>
      <c r="AH20" s="303">
        <v>4.5826003634660198E-5</v>
      </c>
      <c r="AI20" s="304">
        <v>1.3088039160336299E-3</v>
      </c>
      <c r="AJ20" s="304">
        <v>2.97025575817225E-3</v>
      </c>
      <c r="AK20" s="304">
        <v>9.5343572465268398E-4</v>
      </c>
      <c r="AL20" s="304">
        <v>6.9339797790191396E-4</v>
      </c>
      <c r="AM20" s="304">
        <v>2.8409872318579601E-4</v>
      </c>
      <c r="AN20" s="304">
        <v>6.9370507240695701E-3</v>
      </c>
      <c r="AO20" s="304">
        <v>8.0266918517987798E-3</v>
      </c>
      <c r="AP20" s="304">
        <v>3.32294568957872E-3</v>
      </c>
      <c r="AQ20" s="304">
        <v>1.3214527214840399E-3</v>
      </c>
      <c r="AR20" s="304">
        <v>2.2124628670843901E-3</v>
      </c>
      <c r="AS20" s="304">
        <v>2.0134169344310201E-3</v>
      </c>
      <c r="AT20" s="304">
        <v>6.0543274394384396E-4</v>
      </c>
      <c r="AU20" s="304">
        <v>7.6047065656337199E-4</v>
      </c>
      <c r="AV20" s="243"/>
      <c r="AW20" s="243"/>
    </row>
    <row r="21" spans="1:49">
      <c r="A21" s="317" t="s">
        <v>64</v>
      </c>
      <c r="B21" s="317" t="s">
        <v>100</v>
      </c>
      <c r="C21" s="297">
        <v>1.7584434673012701E-3</v>
      </c>
      <c r="D21" s="297">
        <v>6.0037448330605705E-4</v>
      </c>
      <c r="E21" s="298">
        <v>2.0382579540321999E-3</v>
      </c>
      <c r="F21" s="299">
        <v>8.9886745152289692E-3</v>
      </c>
      <c r="G21" s="300">
        <v>9.3213309056571405E-3</v>
      </c>
      <c r="H21" s="300">
        <v>8.2975998669202293E-3</v>
      </c>
      <c r="I21" s="300">
        <v>1.0922426950419501E-2</v>
      </c>
      <c r="J21" s="300">
        <v>1.07942329494449E-2</v>
      </c>
      <c r="K21" s="300">
        <v>7.1554905054083398E-3</v>
      </c>
      <c r="L21" s="300">
        <v>1.2244595184594901E-2</v>
      </c>
      <c r="M21" s="300">
        <v>1.2725050373923E-2</v>
      </c>
      <c r="N21" s="300">
        <v>2.8318975675198199E-2</v>
      </c>
      <c r="O21" s="300">
        <v>1.6803958043153398E-2</v>
      </c>
      <c r="P21" s="300">
        <v>1.1888637098509E-2</v>
      </c>
      <c r="Q21" s="300">
        <v>1.4831037870485E-2</v>
      </c>
      <c r="R21" s="300">
        <v>2.31298184565389E-2</v>
      </c>
      <c r="S21" s="300">
        <v>1.95899438352422E-2</v>
      </c>
      <c r="T21" s="300">
        <v>8.6630092513276403E-3</v>
      </c>
      <c r="U21" s="300">
        <v>2.23136136620679E-3</v>
      </c>
      <c r="V21" s="300">
        <v>3.6600290720396399E-3</v>
      </c>
      <c r="W21" s="300">
        <v>2.52769511586785E-3</v>
      </c>
      <c r="X21" s="300">
        <v>1.5653312437379501E-3</v>
      </c>
      <c r="Y21" s="300">
        <v>1.3050232448818099E-3</v>
      </c>
      <c r="Z21" s="300">
        <v>1.44900159633273E-3</v>
      </c>
      <c r="AA21" s="301">
        <v>6.3353658587252701E-5</v>
      </c>
      <c r="AB21" s="301">
        <v>2.3705592643476599E-5</v>
      </c>
      <c r="AC21" s="302">
        <v>1.96285627195176E-3</v>
      </c>
      <c r="AD21" s="302">
        <v>3.7553535820173999E-3</v>
      </c>
      <c r="AE21" s="302">
        <v>6.3357671306368195E-4</v>
      </c>
      <c r="AF21" s="303">
        <v>2.3261435749711299E-4</v>
      </c>
      <c r="AG21" s="303">
        <v>5.0528498001974802E-4</v>
      </c>
      <c r="AH21" s="303">
        <v>3.93919482690894E-5</v>
      </c>
      <c r="AI21" s="304">
        <v>3.3311048998589101E-3</v>
      </c>
      <c r="AJ21" s="304">
        <v>8.7690006546879001E-3</v>
      </c>
      <c r="AK21" s="304">
        <v>1.5500074339021199E-3</v>
      </c>
      <c r="AL21" s="304">
        <v>1.22372310692544E-3</v>
      </c>
      <c r="AM21" s="304">
        <v>4.9335121370034404E-4</v>
      </c>
      <c r="AN21" s="304">
        <v>8.1588678858089004E-3</v>
      </c>
      <c r="AO21" s="304">
        <v>7.3020764928957496E-3</v>
      </c>
      <c r="AP21" s="304">
        <v>2.8119473753224901E-3</v>
      </c>
      <c r="AQ21" s="304">
        <v>9.66218917017287E-4</v>
      </c>
      <c r="AR21" s="304">
        <v>1.8493077394820499E-3</v>
      </c>
      <c r="AS21" s="304">
        <v>1.4608133798962601E-3</v>
      </c>
      <c r="AT21" s="304">
        <v>9.9855201475299808E-4</v>
      </c>
      <c r="AU21" s="304">
        <v>1.0226673966955899E-3</v>
      </c>
      <c r="AV21" s="243"/>
      <c r="AW21" s="243"/>
    </row>
    <row r="22" spans="1:49">
      <c r="A22" s="317" t="s">
        <v>225</v>
      </c>
      <c r="B22" s="317" t="s">
        <v>318</v>
      </c>
      <c r="C22" s="297">
        <v>1.2341418308025899E-3</v>
      </c>
      <c r="D22" s="297">
        <v>5.1171375059258701E-4</v>
      </c>
      <c r="E22" s="298">
        <v>2.2389189660841202E-3</v>
      </c>
      <c r="F22" s="299">
        <v>5.4423558647942304E-3</v>
      </c>
      <c r="G22" s="300">
        <v>4.0978226833631301E-3</v>
      </c>
      <c r="H22" s="300">
        <v>1.46197088397344E-2</v>
      </c>
      <c r="I22" s="300">
        <v>9.3925739576329898E-3</v>
      </c>
      <c r="J22" s="300">
        <v>8.0755198406477508E-3</v>
      </c>
      <c r="K22" s="300">
        <v>5.6733091560331704E-3</v>
      </c>
      <c r="L22" s="300">
        <v>8.4648072206390396E-3</v>
      </c>
      <c r="M22" s="300">
        <v>5.07413992132496E-3</v>
      </c>
      <c r="N22" s="300">
        <v>8.7888998756361202E-3</v>
      </c>
      <c r="O22" s="300">
        <v>7.0963712049418098E-3</v>
      </c>
      <c r="P22" s="300">
        <v>2.7961788907458099E-3</v>
      </c>
      <c r="Q22" s="300">
        <v>6.2319199481964899E-3</v>
      </c>
      <c r="R22" s="300">
        <v>6.5614509283957803E-3</v>
      </c>
      <c r="S22" s="300">
        <v>4.1765115369016403E-3</v>
      </c>
      <c r="T22" s="300">
        <v>2.89867579405584E-3</v>
      </c>
      <c r="U22" s="300">
        <v>1.50947762815755E-3</v>
      </c>
      <c r="V22" s="300">
        <v>1.4307756403878799E-3</v>
      </c>
      <c r="W22" s="300">
        <v>1.2824494245541301E-3</v>
      </c>
      <c r="X22" s="300">
        <v>8.7726755729810105E-4</v>
      </c>
      <c r="Y22" s="300">
        <v>9.1520006783914198E-4</v>
      </c>
      <c r="Z22" s="300">
        <v>1.1187713743326E-3</v>
      </c>
      <c r="AA22" s="301">
        <v>7.9037351000650605E-5</v>
      </c>
      <c r="AB22" s="301">
        <v>1.84999387384658E-5</v>
      </c>
      <c r="AC22" s="302">
        <v>1.8328910355845801E-3</v>
      </c>
      <c r="AD22" s="302">
        <v>9.9938754752871401E-4</v>
      </c>
      <c r="AE22" s="302">
        <v>7.5255293480023405E-4</v>
      </c>
      <c r="AF22" s="303">
        <v>2.39574609977759E-4</v>
      </c>
      <c r="AG22" s="303">
        <v>1.3132091967655099E-4</v>
      </c>
      <c r="AH22" s="303">
        <v>4.3706177748805601E-5</v>
      </c>
      <c r="AI22" s="304">
        <v>3.4263594924334902E-3</v>
      </c>
      <c r="AJ22" s="304">
        <v>1.4484407906394899E-3</v>
      </c>
      <c r="AK22" s="304">
        <v>2.06581341063402E-3</v>
      </c>
      <c r="AL22" s="304">
        <v>1.53719364056292E-3</v>
      </c>
      <c r="AM22" s="304">
        <v>6.07536373882515E-4</v>
      </c>
      <c r="AN22" s="304">
        <v>2.3882634955109099E-3</v>
      </c>
      <c r="AO22" s="304">
        <v>2.10951833233404E-3</v>
      </c>
      <c r="AP22" s="304">
        <v>5.4121736340925297E-4</v>
      </c>
      <c r="AQ22" s="304">
        <v>3.8239916235750598E-4</v>
      </c>
      <c r="AR22" s="304">
        <v>6.4909858088829805E-4</v>
      </c>
      <c r="AS22" s="304">
        <v>5.7339460137835799E-4</v>
      </c>
      <c r="AT22" s="304">
        <v>5.3238403252101496E-4</v>
      </c>
      <c r="AU22" s="304">
        <v>3.9123829518168202E-4</v>
      </c>
      <c r="AV22" s="243"/>
      <c r="AW22" s="243"/>
    </row>
    <row r="23" spans="1:49">
      <c r="A23" s="317" t="s">
        <v>133</v>
      </c>
      <c r="B23" s="317" t="s">
        <v>318</v>
      </c>
      <c r="C23" s="297">
        <v>2.7539627344772299E-3</v>
      </c>
      <c r="D23" s="297">
        <v>1.16237290409349E-3</v>
      </c>
      <c r="E23" s="298">
        <v>1.7520367267604899E-3</v>
      </c>
      <c r="F23" s="299">
        <v>1.02374055235681E-3</v>
      </c>
      <c r="G23" s="300">
        <v>4.3905606433895803E-3</v>
      </c>
      <c r="H23" s="300">
        <v>1.7143170504425001E-2</v>
      </c>
      <c r="I23" s="300">
        <v>5.2143445801977103E-3</v>
      </c>
      <c r="J23" s="300">
        <v>2.37253656617237E-3</v>
      </c>
      <c r="K23" s="300">
        <v>1.32808558659203E-2</v>
      </c>
      <c r="L23" s="300">
        <v>1.1270249041926601E-2</v>
      </c>
      <c r="M23" s="300">
        <v>3.2004586703273199E-3</v>
      </c>
      <c r="N23" s="300">
        <v>1.0193521431624299E-2</v>
      </c>
      <c r="O23" s="300">
        <v>1.03074715767756E-2</v>
      </c>
      <c r="P23" s="300">
        <v>1.52021381912041E-3</v>
      </c>
      <c r="Q23" s="300">
        <v>2.07870675727641E-3</v>
      </c>
      <c r="R23" s="300">
        <v>5.1949476171097497E-3</v>
      </c>
      <c r="S23" s="300">
        <v>4.3982721394582903E-3</v>
      </c>
      <c r="T23" s="300">
        <v>1.7219685887089201E-3</v>
      </c>
      <c r="U23" s="300">
        <v>1.50572180174647E-3</v>
      </c>
      <c r="V23" s="300">
        <v>1.65017485631891E-3</v>
      </c>
      <c r="W23" s="300">
        <v>1.0609997963792999E-3</v>
      </c>
      <c r="X23" s="300">
        <v>7.3668105504402803E-4</v>
      </c>
      <c r="Y23" s="300">
        <v>9.3310970554923698E-4</v>
      </c>
      <c r="Z23" s="300">
        <v>9.8968577210013309E-4</v>
      </c>
      <c r="AA23" s="301">
        <v>2.4381780818186599E-5</v>
      </c>
      <c r="AB23" s="301">
        <v>2.5648132884568101E-5</v>
      </c>
      <c r="AC23" s="302">
        <v>1.1390388251632201E-3</v>
      </c>
      <c r="AD23" s="302">
        <v>2.7723830994806902E-4</v>
      </c>
      <c r="AE23" s="302">
        <v>1.02758603367295E-4</v>
      </c>
      <c r="AF23" s="303">
        <v>4.1516716012763098E-5</v>
      </c>
      <c r="AG23" s="303">
        <v>9.8808664219882295E-5</v>
      </c>
      <c r="AH23" s="303">
        <v>3.7315114617130197E-5</v>
      </c>
      <c r="AI23" s="304">
        <v>2.62363213616622E-4</v>
      </c>
      <c r="AJ23" s="304">
        <v>6.0753446309385196E-4</v>
      </c>
      <c r="AK23" s="304">
        <v>1.2880372867119801E-4</v>
      </c>
      <c r="AL23" s="304">
        <v>1.2251226436442E-4</v>
      </c>
      <c r="AM23" s="304">
        <v>6.4091476785967295E-5</v>
      </c>
      <c r="AN23" s="304">
        <v>6.2097467635060101E-4</v>
      </c>
      <c r="AO23" s="304">
        <v>3.8451441545750003E-4</v>
      </c>
      <c r="AP23" s="304">
        <v>2.52233753455156E-4</v>
      </c>
      <c r="AQ23" s="304">
        <v>1.5067249568189299E-4</v>
      </c>
      <c r="AR23" s="304">
        <v>5.2655583876667705E-4</v>
      </c>
      <c r="AS23" s="304">
        <v>3.8744185705342999E-4</v>
      </c>
      <c r="AT23" s="304">
        <v>4.4283447304307099E-4</v>
      </c>
      <c r="AU23" s="304">
        <v>3.0737466707383201E-4</v>
      </c>
      <c r="AV23" s="243"/>
      <c r="AW23" s="243"/>
    </row>
    <row r="24" spans="1:49">
      <c r="A24" s="317" t="s">
        <v>42</v>
      </c>
      <c r="B24" s="317" t="s">
        <v>319</v>
      </c>
      <c r="C24" s="297">
        <v>2.7067051057507899E-3</v>
      </c>
      <c r="D24" s="297">
        <v>4.0714755029039898E-4</v>
      </c>
      <c r="E24" s="298">
        <v>3.3331270386517502E-3</v>
      </c>
      <c r="F24" s="299">
        <v>3.21835353384111E-3</v>
      </c>
      <c r="G24" s="300">
        <v>1.13421079214595E-2</v>
      </c>
      <c r="H24" s="300">
        <v>1.5799354860642999E-2</v>
      </c>
      <c r="I24" s="300">
        <v>8.0983856155206393E-3</v>
      </c>
      <c r="J24" s="300">
        <v>4.4611480790804998E-3</v>
      </c>
      <c r="K24" s="300">
        <v>9.5096494270836204E-3</v>
      </c>
      <c r="L24" s="300">
        <v>1.29351286098202E-2</v>
      </c>
      <c r="M24" s="300">
        <v>5.0951035322447397E-3</v>
      </c>
      <c r="N24" s="300">
        <v>1.03316555621062E-2</v>
      </c>
      <c r="O24" s="300">
        <v>9.3627138421848097E-3</v>
      </c>
      <c r="P24" s="300">
        <v>2.6768572157139501E-3</v>
      </c>
      <c r="Q24" s="300">
        <v>3.9990522444057599E-3</v>
      </c>
      <c r="R24" s="300">
        <v>1.1091945692575799E-2</v>
      </c>
      <c r="S24" s="300">
        <v>8.4155103666921794E-3</v>
      </c>
      <c r="T24" s="300">
        <v>1.2635046918223901E-3</v>
      </c>
      <c r="U24" s="300">
        <v>1.9375387488880999E-3</v>
      </c>
      <c r="V24" s="300">
        <v>2.06393992888435E-3</v>
      </c>
      <c r="W24" s="300">
        <v>1.58367032280212E-3</v>
      </c>
      <c r="X24" s="300">
        <v>1.44572123508002E-3</v>
      </c>
      <c r="Y24" s="300">
        <v>1.17397178448114E-3</v>
      </c>
      <c r="Z24" s="300">
        <v>1.4840112946943799E-3</v>
      </c>
      <c r="AA24" s="301">
        <v>7.1770312949532403E-5</v>
      </c>
      <c r="AB24" s="301">
        <v>4.2498241166399397E-5</v>
      </c>
      <c r="AC24" s="302">
        <v>2.67076362074778E-3</v>
      </c>
      <c r="AD24" s="302">
        <v>9.5967915226859298E-4</v>
      </c>
      <c r="AE24" s="302">
        <v>3.7816678710623602E-4</v>
      </c>
      <c r="AF24" s="303">
        <v>1.5290616683533799E-4</v>
      </c>
      <c r="AG24" s="303">
        <v>2.2294814701978501E-4</v>
      </c>
      <c r="AH24" s="303">
        <v>5.7498964477425399E-5</v>
      </c>
      <c r="AI24" s="304">
        <v>1.95139120421857E-3</v>
      </c>
      <c r="AJ24" s="304">
        <v>1.75269146968292E-3</v>
      </c>
      <c r="AK24" s="304">
        <v>1.2431422680731199E-3</v>
      </c>
      <c r="AL24" s="304">
        <v>9.59335771322096E-4</v>
      </c>
      <c r="AM24" s="304">
        <v>3.6449919213418699E-4</v>
      </c>
      <c r="AN24" s="304">
        <v>9.35607661303791E-4</v>
      </c>
      <c r="AO24" s="304">
        <v>1.2336095488435E-3</v>
      </c>
      <c r="AP24" s="304">
        <v>6.81680721754606E-4</v>
      </c>
      <c r="AQ24" s="304">
        <v>5.5367539591364996E-4</v>
      </c>
      <c r="AR24" s="304">
        <v>9.6690568520941698E-4</v>
      </c>
      <c r="AS24" s="304">
        <v>1.2514497931959501E-3</v>
      </c>
      <c r="AT24" s="304">
        <v>6.9314327253222196E-4</v>
      </c>
      <c r="AU24" s="304">
        <v>4.8090085923230697E-4</v>
      </c>
      <c r="AV24" s="243"/>
      <c r="AW24" s="243"/>
    </row>
    <row r="25" spans="1:49">
      <c r="A25" s="317" t="s">
        <v>43</v>
      </c>
      <c r="B25" s="317" t="s">
        <v>319</v>
      </c>
      <c r="C25" s="297">
        <v>4.0562825879278798E-4</v>
      </c>
      <c r="D25" s="297">
        <v>2.5100901229953401E-4</v>
      </c>
      <c r="E25" s="298">
        <v>3.4871639823801499E-4</v>
      </c>
      <c r="F25" s="299">
        <v>3.5567707343702E-3</v>
      </c>
      <c r="G25" s="300">
        <v>5.6740332235608801E-3</v>
      </c>
      <c r="H25" s="300">
        <v>1.2007722360026001E-2</v>
      </c>
      <c r="I25" s="300">
        <v>5.3059247376990096E-3</v>
      </c>
      <c r="J25" s="300">
        <v>1.69278797900078E-3</v>
      </c>
      <c r="K25" s="300">
        <v>1.35835389162401E-2</v>
      </c>
      <c r="L25" s="300">
        <v>5.0520087639848504E-3</v>
      </c>
      <c r="M25" s="300">
        <v>1.5745032196814699E-3</v>
      </c>
      <c r="N25" s="300">
        <v>1.01862604634433E-2</v>
      </c>
      <c r="O25" s="300">
        <v>1.20585048378691E-2</v>
      </c>
      <c r="P25" s="300">
        <v>2.0349595519714801E-3</v>
      </c>
      <c r="Q25" s="300">
        <v>1.4993592362215001E-3</v>
      </c>
      <c r="R25" s="300">
        <v>3.9963462018354204E-3</v>
      </c>
      <c r="S25" s="300">
        <v>1.66722842361373E-3</v>
      </c>
      <c r="T25" s="300">
        <v>1.08643524540427E-3</v>
      </c>
      <c r="U25" s="300">
        <v>9.3062819490349999E-4</v>
      </c>
      <c r="V25" s="300">
        <v>1.1041148606857399E-3</v>
      </c>
      <c r="W25" s="300">
        <v>1.1066404296227201E-3</v>
      </c>
      <c r="X25" s="300">
        <v>6.5376458930699603E-4</v>
      </c>
      <c r="Y25" s="300">
        <v>1.3201298590578699E-3</v>
      </c>
      <c r="Z25" s="300">
        <v>1.4908068408192199E-3</v>
      </c>
      <c r="AA25" s="301">
        <v>4.5295162343745603E-5</v>
      </c>
      <c r="AB25" s="301">
        <v>2.8566940733664501E-5</v>
      </c>
      <c r="AC25" s="302">
        <v>2.7592550359835399E-4</v>
      </c>
      <c r="AD25" s="302">
        <v>4.1482314281623999E-4</v>
      </c>
      <c r="AE25" s="302">
        <v>3.8743215126785902E-4</v>
      </c>
      <c r="AF25" s="303">
        <v>5.5275464534450201E-5</v>
      </c>
      <c r="AG25" s="303">
        <v>7.3989722871907799E-5</v>
      </c>
      <c r="AH25" s="303">
        <v>3.6315542075058303E-5</v>
      </c>
      <c r="AI25" s="304">
        <v>6.0969984731509895E-4</v>
      </c>
      <c r="AJ25" s="304">
        <v>5.3155620878001897E-4</v>
      </c>
      <c r="AK25" s="304">
        <v>3.48443648283088E-4</v>
      </c>
      <c r="AL25" s="304">
        <v>2.8015272424975997E-4</v>
      </c>
      <c r="AM25" s="304">
        <v>1.21492213151558E-4</v>
      </c>
      <c r="AN25" s="304">
        <v>4.67309408013048E-4</v>
      </c>
      <c r="AO25" s="304">
        <v>4.71485267987555E-4</v>
      </c>
      <c r="AP25" s="304">
        <v>3.6946897299454401E-4</v>
      </c>
      <c r="AQ25" s="304">
        <v>1.6557986938067401E-4</v>
      </c>
      <c r="AR25" s="304">
        <v>3.78099108446433E-4</v>
      </c>
      <c r="AS25" s="304">
        <v>4.1559587387042399E-4</v>
      </c>
      <c r="AT25" s="304">
        <v>3.1976586684617499E-4</v>
      </c>
      <c r="AU25" s="304">
        <v>2.6412292104193601E-4</v>
      </c>
      <c r="AV25" s="243"/>
      <c r="AW25" s="243"/>
    </row>
    <row r="26" spans="1:49">
      <c r="A26" s="317" t="s">
        <v>44</v>
      </c>
      <c r="B26" s="317" t="s">
        <v>319</v>
      </c>
      <c r="C26" s="297">
        <v>3.50900415547041E-3</v>
      </c>
      <c r="D26" s="297">
        <v>1.2753972512300901E-3</v>
      </c>
      <c r="E26" s="298">
        <v>4.1978348335686699E-3</v>
      </c>
      <c r="F26" s="299">
        <v>9.0351308506188208E-3</v>
      </c>
      <c r="G26" s="300">
        <v>9.1518208364204101E-3</v>
      </c>
      <c r="H26" s="300">
        <v>1.0992116553043701E-2</v>
      </c>
      <c r="I26" s="300">
        <v>1.55225993599443E-2</v>
      </c>
      <c r="J26" s="300">
        <v>1.48217629625226E-2</v>
      </c>
      <c r="K26" s="300">
        <v>1.22162525840884E-2</v>
      </c>
      <c r="L26" s="300">
        <v>7.6086905691904296E-3</v>
      </c>
      <c r="M26" s="300">
        <v>2.0710240776372402E-2</v>
      </c>
      <c r="N26" s="300">
        <v>4.7786879612888898E-3</v>
      </c>
      <c r="O26" s="300">
        <v>7.9031333223376198E-3</v>
      </c>
      <c r="P26" s="300">
        <v>2.3965987104360201E-3</v>
      </c>
      <c r="Q26" s="300">
        <v>4.8701194743022199E-3</v>
      </c>
      <c r="R26" s="300">
        <v>8.5476242901657701E-3</v>
      </c>
      <c r="S26" s="300">
        <v>1.35418515276973E-2</v>
      </c>
      <c r="T26" s="300">
        <v>2.2549392230897199E-3</v>
      </c>
      <c r="U26" s="300">
        <v>1.47893709062445E-3</v>
      </c>
      <c r="V26" s="300">
        <v>2.22421346507252E-3</v>
      </c>
      <c r="W26" s="300">
        <v>1.43791714793708E-3</v>
      </c>
      <c r="X26" s="300">
        <v>1.2013366221786401E-3</v>
      </c>
      <c r="Y26" s="300">
        <v>1.1226617297047099E-3</v>
      </c>
      <c r="Z26" s="300">
        <v>1.1528075877127301E-3</v>
      </c>
      <c r="AA26" s="301">
        <v>8.9654353869178798E-5</v>
      </c>
      <c r="AB26" s="301">
        <v>3.2115198460216197E-5</v>
      </c>
      <c r="AC26" s="302">
        <v>3.64215904367605E-3</v>
      </c>
      <c r="AD26" s="302">
        <v>3.4040368705211799E-3</v>
      </c>
      <c r="AE26" s="302">
        <v>9.2011540395730705E-4</v>
      </c>
      <c r="AF26" s="303">
        <v>3.5532503378981901E-4</v>
      </c>
      <c r="AG26" s="303">
        <v>1.2472633453856999E-4</v>
      </c>
      <c r="AH26" s="303">
        <v>4.1623102243963998E-5</v>
      </c>
      <c r="AI26" s="304">
        <v>5.1567139425738101E-3</v>
      </c>
      <c r="AJ26" s="304">
        <v>1.5980418614168E-3</v>
      </c>
      <c r="AK26" s="304">
        <v>2.8453098738714898E-3</v>
      </c>
      <c r="AL26" s="304">
        <v>2.2125254003840101E-3</v>
      </c>
      <c r="AM26" s="304">
        <v>8.5072490252446301E-4</v>
      </c>
      <c r="AN26" s="304">
        <v>1.9827622040236798E-3</v>
      </c>
      <c r="AO26" s="304">
        <v>2.4400321673063098E-3</v>
      </c>
      <c r="AP26" s="304">
        <v>9.9220014186688103E-4</v>
      </c>
      <c r="AQ26" s="304">
        <v>3.75387131268722E-4</v>
      </c>
      <c r="AR26" s="304">
        <v>1.0334821383836501E-3</v>
      </c>
      <c r="AS26" s="304">
        <v>8.7898445297018401E-4</v>
      </c>
      <c r="AT26" s="304">
        <v>6.2117360514379102E-4</v>
      </c>
      <c r="AU26" s="304">
        <v>6.6265432150075098E-4</v>
      </c>
      <c r="AV26" s="243"/>
      <c r="AW26" s="243"/>
    </row>
    <row r="27" spans="1:49">
      <c r="A27" s="317" t="s">
        <v>12</v>
      </c>
      <c r="B27" s="317" t="s">
        <v>319</v>
      </c>
      <c r="C27" s="297">
        <v>8.8912462347321504E-4</v>
      </c>
      <c r="D27" s="297">
        <v>1.2433989091156501E-3</v>
      </c>
      <c r="E27" s="298">
        <v>1.27205355600501E-3</v>
      </c>
      <c r="F27" s="299">
        <v>2.24060797598474E-3</v>
      </c>
      <c r="G27" s="300">
        <v>1.37247154216373E-2</v>
      </c>
      <c r="H27" s="300">
        <v>1.56796758746914E-2</v>
      </c>
      <c r="I27" s="300">
        <v>5.4969657579412596E-3</v>
      </c>
      <c r="J27" s="300">
        <v>2.35077360853061E-3</v>
      </c>
      <c r="K27" s="300">
        <v>1.5779811289236299E-2</v>
      </c>
      <c r="L27" s="300">
        <v>4.6452926740531402E-3</v>
      </c>
      <c r="M27" s="300">
        <v>4.0846337800288504E-3</v>
      </c>
      <c r="N27" s="300">
        <v>7.6215266406497E-3</v>
      </c>
      <c r="O27" s="300">
        <v>8.4495954811520894E-3</v>
      </c>
      <c r="P27" s="300">
        <v>2.0032063653147802E-3</v>
      </c>
      <c r="Q27" s="300">
        <v>1.5005927186611801E-3</v>
      </c>
      <c r="R27" s="300">
        <v>2.7258734371946002E-3</v>
      </c>
      <c r="S27" s="300">
        <v>3.45716567549985E-3</v>
      </c>
      <c r="T27" s="300">
        <v>1.0705400563069099E-3</v>
      </c>
      <c r="U27" s="300">
        <v>1.2906013355022099E-3</v>
      </c>
      <c r="V27" s="300">
        <v>1.36452675432905E-3</v>
      </c>
      <c r="W27" s="300">
        <v>1.2907335081436999E-3</v>
      </c>
      <c r="X27" s="300">
        <v>8.7070964050068797E-4</v>
      </c>
      <c r="Y27" s="300">
        <v>9.7562155249682702E-4</v>
      </c>
      <c r="Z27" s="300">
        <v>7.4482731450223902E-4</v>
      </c>
      <c r="AA27" s="301">
        <v>4.8246618754743398E-5</v>
      </c>
      <c r="AB27" s="301">
        <v>3.37509445225016E-5</v>
      </c>
      <c r="AC27" s="302">
        <v>1.1323258036007901E-3</v>
      </c>
      <c r="AD27" s="302">
        <v>1.34777909339312E-3</v>
      </c>
      <c r="AE27" s="302">
        <v>3.2125834753556802E-4</v>
      </c>
      <c r="AF27" s="303">
        <v>9.7212735532821204E-5</v>
      </c>
      <c r="AG27" s="303">
        <v>1.09835187788341E-4</v>
      </c>
      <c r="AH27" s="303">
        <v>4.9778052564748198E-5</v>
      </c>
      <c r="AI27" s="304">
        <v>1.07410657121237E-3</v>
      </c>
      <c r="AJ27" s="304">
        <v>8.1097674747366904E-4</v>
      </c>
      <c r="AK27" s="304">
        <v>6.6615555190392001E-4</v>
      </c>
      <c r="AL27" s="304">
        <v>5.6968908490738002E-4</v>
      </c>
      <c r="AM27" s="304">
        <v>1.84291879705346E-4</v>
      </c>
      <c r="AN27" s="304">
        <v>4.1521964080932399E-4</v>
      </c>
      <c r="AO27" s="304">
        <v>5.4281871505019899E-4</v>
      </c>
      <c r="AP27" s="304">
        <v>2.3244372818076499E-4</v>
      </c>
      <c r="AQ27" s="304">
        <v>2.2647589104164901E-4</v>
      </c>
      <c r="AR27" s="304">
        <v>4.6983047782124299E-4</v>
      </c>
      <c r="AS27" s="304">
        <v>4.3349106567792598E-4</v>
      </c>
      <c r="AT27" s="304">
        <v>3.0602077908483598E-4</v>
      </c>
      <c r="AU27" s="304">
        <v>2.7646975547827602E-4</v>
      </c>
      <c r="AV27" s="243"/>
      <c r="AW27" s="243"/>
    </row>
    <row r="28" spans="1:49">
      <c r="A28" s="317" t="s">
        <v>14</v>
      </c>
      <c r="B28" s="317" t="s">
        <v>320</v>
      </c>
      <c r="C28" s="297">
        <v>1.06005029175477E-3</v>
      </c>
      <c r="D28" s="297">
        <v>4.7557423518088999E-4</v>
      </c>
      <c r="E28" s="298">
        <v>1.8826535916787799E-3</v>
      </c>
      <c r="F28" s="299">
        <v>1.08141196536707E-2</v>
      </c>
      <c r="G28" s="300">
        <v>3.3543527299140698E-3</v>
      </c>
      <c r="H28" s="300">
        <v>1.6557782983260098E-2</v>
      </c>
      <c r="I28" s="300">
        <v>1.6688384636906601E-2</v>
      </c>
      <c r="J28" s="300">
        <v>1.48291374883277E-2</v>
      </c>
      <c r="K28" s="300">
        <v>1.1070879412300101E-2</v>
      </c>
      <c r="L28" s="300">
        <v>4.8561235826222104E-3</v>
      </c>
      <c r="M28" s="300">
        <v>5.5338444714148399E-3</v>
      </c>
      <c r="N28" s="300">
        <v>3.2408553733294002E-2</v>
      </c>
      <c r="O28" s="300">
        <v>2.14086817417465E-2</v>
      </c>
      <c r="P28" s="300">
        <v>1.0654103234441501E-2</v>
      </c>
      <c r="Q28" s="300">
        <v>2.06901726789076E-2</v>
      </c>
      <c r="R28" s="300">
        <v>3.4816060947092699E-2</v>
      </c>
      <c r="S28" s="300">
        <v>2.8459678956444301E-2</v>
      </c>
      <c r="T28" s="300">
        <v>1.06176549753431E-2</v>
      </c>
      <c r="U28" s="300">
        <v>3.8701412393147899E-3</v>
      </c>
      <c r="V28" s="300">
        <v>3.5084374171750598E-3</v>
      </c>
      <c r="W28" s="300">
        <v>3.1551198559817001E-3</v>
      </c>
      <c r="X28" s="300">
        <v>2.6447205738628701E-3</v>
      </c>
      <c r="Y28" s="300">
        <v>1.33786745002623E-3</v>
      </c>
      <c r="Z28" s="300">
        <v>1.34602265797265E-3</v>
      </c>
      <c r="AA28" s="301">
        <v>1.1644885941664499E-4</v>
      </c>
      <c r="AB28" s="301">
        <v>3.4705663297941401E-5</v>
      </c>
      <c r="AC28" s="302">
        <v>1.64341901456909E-3</v>
      </c>
      <c r="AD28" s="302">
        <v>1.21101859142834E-3</v>
      </c>
      <c r="AE28" s="302">
        <v>1.29434512511881E-3</v>
      </c>
      <c r="AF28" s="303">
        <v>4.3715581522477798E-4</v>
      </c>
      <c r="AG28" s="303">
        <v>2.23783049209745E-4</v>
      </c>
      <c r="AH28" s="303">
        <v>5.2690699657253099E-5</v>
      </c>
      <c r="AI28" s="304">
        <v>5.7193477679011702E-3</v>
      </c>
      <c r="AJ28" s="304">
        <v>6.9261761641499497E-3</v>
      </c>
      <c r="AK28" s="304">
        <v>3.4458516768548901E-3</v>
      </c>
      <c r="AL28" s="304">
        <v>2.7683022897491498E-3</v>
      </c>
      <c r="AM28" s="304">
        <v>1.0155161703057801E-3</v>
      </c>
      <c r="AN28" s="304">
        <v>1.02203071535333E-2</v>
      </c>
      <c r="AO28" s="304">
        <v>8.1988824499058203E-3</v>
      </c>
      <c r="AP28" s="304">
        <v>2.1720143369275001E-3</v>
      </c>
      <c r="AQ28" s="304">
        <v>1.0262157059063399E-3</v>
      </c>
      <c r="AR28" s="304">
        <v>1.82253200536753E-3</v>
      </c>
      <c r="AS28" s="304">
        <v>2.0178006665376399E-3</v>
      </c>
      <c r="AT28" s="304">
        <v>4.4500348624823002E-4</v>
      </c>
      <c r="AU28" s="304">
        <v>5.0222198643586297E-4</v>
      </c>
      <c r="AV28" s="243"/>
      <c r="AW28" s="243"/>
    </row>
    <row r="29" spans="1:49">
      <c r="A29" s="317" t="s">
        <v>15</v>
      </c>
      <c r="B29" s="317" t="s">
        <v>321</v>
      </c>
      <c r="C29" s="297">
        <v>4.5442529999999998E-3</v>
      </c>
      <c r="D29" s="297">
        <v>7.7755700000000001E-4</v>
      </c>
      <c r="E29" s="298">
        <v>3.7264200000000001E-4</v>
      </c>
      <c r="F29" s="299">
        <v>1.2949944E-2</v>
      </c>
      <c r="G29" s="300">
        <v>1.4538325E-2</v>
      </c>
      <c r="H29" s="300">
        <v>4.0733049E-2</v>
      </c>
      <c r="I29" s="300">
        <v>3.1347434E-2</v>
      </c>
      <c r="J29" s="300">
        <v>5.5572499999999997E-4</v>
      </c>
      <c r="K29" s="300">
        <v>2.1907678999999999E-2</v>
      </c>
      <c r="L29" s="300">
        <v>7.2680009999999996E-3</v>
      </c>
      <c r="M29" s="300">
        <v>2.0991221000000001E-2</v>
      </c>
      <c r="N29" s="300">
        <v>8.3923520000000005E-3</v>
      </c>
      <c r="O29" s="300">
        <v>2.3094698E-2</v>
      </c>
      <c r="P29" s="300">
        <v>6.3496810000000002E-3</v>
      </c>
      <c r="Q29" s="300">
        <v>5.4624039999999997E-3</v>
      </c>
      <c r="R29" s="300">
        <v>1.0274088000000001E-2</v>
      </c>
      <c r="S29" s="300">
        <v>1.6729080000000001E-3</v>
      </c>
      <c r="T29" s="300">
        <v>1.6287210000000001E-3</v>
      </c>
      <c r="U29" s="300">
        <v>1.751196E-3</v>
      </c>
      <c r="V29" s="300">
        <v>3.722132E-3</v>
      </c>
      <c r="W29" s="300">
        <v>1.5574320000000001E-3</v>
      </c>
      <c r="X29" s="300">
        <v>2.543132E-3</v>
      </c>
      <c r="Y29" s="300">
        <v>2.8780899999999998E-3</v>
      </c>
      <c r="Z29" s="300">
        <v>5.3867510000000004E-3</v>
      </c>
      <c r="AA29" s="318">
        <v>9.2700000000000004E-5</v>
      </c>
      <c r="AB29" s="301">
        <v>6.6905000000000003E-4</v>
      </c>
      <c r="AC29" s="302">
        <v>1.9992909999999998E-3</v>
      </c>
      <c r="AD29" s="302">
        <v>6.5925599999999999E-4</v>
      </c>
      <c r="AE29" s="302">
        <v>1.2931419999999999E-3</v>
      </c>
      <c r="AF29" s="303">
        <v>1.4827800000000001E-4</v>
      </c>
      <c r="AG29" s="303">
        <v>5.4208800000000003E-4</v>
      </c>
      <c r="AH29" s="303">
        <v>1.30951E-4</v>
      </c>
      <c r="AI29" s="304">
        <v>6.3663399999999996E-4</v>
      </c>
      <c r="AJ29" s="304">
        <v>1.8409839999999999E-3</v>
      </c>
      <c r="AK29" s="304">
        <v>1.068982E-3</v>
      </c>
      <c r="AL29" s="304">
        <v>4.7796500000000001E-4</v>
      </c>
      <c r="AM29" s="319">
        <v>3.0199999999999999E-5</v>
      </c>
      <c r="AN29" s="304">
        <v>2.021073E-3</v>
      </c>
      <c r="AO29" s="304">
        <v>1.481488E-3</v>
      </c>
      <c r="AP29" s="304">
        <v>5.9945699999999996E-4</v>
      </c>
      <c r="AQ29" s="304">
        <v>1.15096E-4</v>
      </c>
      <c r="AR29" s="304">
        <v>3.5750790000000001E-3</v>
      </c>
      <c r="AS29" s="304">
        <v>8.4416799999999996E-4</v>
      </c>
      <c r="AT29" s="304">
        <v>1.820522E-3</v>
      </c>
      <c r="AU29" s="304">
        <v>2.0119819999999998E-3</v>
      </c>
      <c r="AV29" s="244"/>
      <c r="AW29" s="243"/>
    </row>
    <row r="30" spans="1:49">
      <c r="A30" s="317" t="s">
        <v>93</v>
      </c>
      <c r="B30" s="317" t="s">
        <v>322</v>
      </c>
      <c r="C30" s="297">
        <v>1.4434319999999999E-3</v>
      </c>
      <c r="D30" s="297">
        <v>1.2327250000000001E-3</v>
      </c>
      <c r="E30" s="298">
        <v>1.0885799999999999E-4</v>
      </c>
      <c r="F30" s="299">
        <v>5.5715390000000004E-3</v>
      </c>
      <c r="G30" s="300">
        <v>3.0410678E-2</v>
      </c>
      <c r="H30" s="300">
        <v>2.4345483000000001E-2</v>
      </c>
      <c r="I30" s="300">
        <v>9.9400470000000005E-3</v>
      </c>
      <c r="J30" s="300">
        <v>2.4851399999999998E-3</v>
      </c>
      <c r="K30" s="300">
        <v>1.6484829999999999E-2</v>
      </c>
      <c r="L30" s="300">
        <v>7.2161710000000004E-3</v>
      </c>
      <c r="M30" s="300">
        <v>0.13387953399999999</v>
      </c>
      <c r="N30" s="300">
        <v>8.4802650000000007E-3</v>
      </c>
      <c r="O30" s="300">
        <v>2.0066616999999998E-2</v>
      </c>
      <c r="P30" s="300">
        <v>2.0925409999999998E-3</v>
      </c>
      <c r="Q30" s="300">
        <v>3.1455680000000001E-3</v>
      </c>
      <c r="R30" s="300">
        <v>1.1365134000000001E-2</v>
      </c>
      <c r="S30" s="300">
        <v>3.1389399999999998E-3</v>
      </c>
      <c r="T30" s="300">
        <v>4.4909950000000002E-3</v>
      </c>
      <c r="U30" s="300">
        <v>6.1190500000000004E-4</v>
      </c>
      <c r="V30" s="300">
        <v>1.585513E-3</v>
      </c>
      <c r="W30" s="300">
        <v>1.7649040000000001E-3</v>
      </c>
      <c r="X30" s="300">
        <v>5.4794999999999996E-4</v>
      </c>
      <c r="Y30" s="300">
        <v>8.4033299999999997E-4</v>
      </c>
      <c r="Z30" s="300">
        <v>2.0056029999999999E-3</v>
      </c>
      <c r="AA30" s="301">
        <v>1.0019899999999999E-4</v>
      </c>
      <c r="AB30" s="301">
        <v>6.8479100000000002E-4</v>
      </c>
      <c r="AC30" s="302">
        <v>8.57963E-4</v>
      </c>
      <c r="AD30" s="302">
        <v>1.3413499999999999E-4</v>
      </c>
      <c r="AE30" s="302">
        <v>9.6619000000000002E-4</v>
      </c>
      <c r="AF30" s="303">
        <v>1.6291600000000001E-4</v>
      </c>
      <c r="AG30" s="303">
        <v>4.8280000000000003E-4</v>
      </c>
      <c r="AH30" s="305">
        <v>3.7100000000000001E-5</v>
      </c>
      <c r="AI30" s="304">
        <v>7.0335199999999997E-4</v>
      </c>
      <c r="AJ30" s="304">
        <v>9.6937E-4</v>
      </c>
      <c r="AK30" s="304">
        <v>2.3872699999999999E-4</v>
      </c>
      <c r="AL30" s="319">
        <v>4.0800000000000002E-5</v>
      </c>
      <c r="AM30" s="304">
        <v>2.0207299999999999E-4</v>
      </c>
      <c r="AN30" s="304">
        <v>4.1132899999999999E-4</v>
      </c>
      <c r="AO30" s="304">
        <v>1.0336119999999999E-3</v>
      </c>
      <c r="AP30" s="319">
        <v>5.4400000000000001E-5</v>
      </c>
      <c r="AQ30" s="319">
        <v>2.23E-5</v>
      </c>
      <c r="AR30" s="304">
        <v>2.0894329999999999E-3</v>
      </c>
      <c r="AS30" s="304">
        <v>1.11353E-4</v>
      </c>
      <c r="AT30" s="304">
        <v>2.107837E-3</v>
      </c>
      <c r="AU30" s="304">
        <v>9.1507999999999997E-4</v>
      </c>
      <c r="AV30" s="244"/>
      <c r="AW30" s="243"/>
    </row>
    <row r="31" spans="1:49">
      <c r="A31" s="317" t="s">
        <v>94</v>
      </c>
      <c r="B31" s="317" t="s">
        <v>323</v>
      </c>
      <c r="C31" s="297">
        <v>3.4008179999999999E-3</v>
      </c>
      <c r="D31" s="297">
        <v>5.1075700000000003E-4</v>
      </c>
      <c r="E31" s="298">
        <v>1.9754899999999999E-4</v>
      </c>
      <c r="F31" s="299">
        <v>1.5254559999999999E-3</v>
      </c>
      <c r="G31" s="300">
        <v>1.1701612E-2</v>
      </c>
      <c r="H31" s="300">
        <v>2.3334702999999998E-2</v>
      </c>
      <c r="I31" s="300">
        <v>1.8420019999999999E-2</v>
      </c>
      <c r="J31" s="300">
        <v>3.8730539999999999E-3</v>
      </c>
      <c r="K31" s="300">
        <v>2.9791703999999999E-2</v>
      </c>
      <c r="L31" s="300">
        <v>6.8120710000000003E-3</v>
      </c>
      <c r="M31" s="300">
        <v>3.572539E-3</v>
      </c>
      <c r="N31" s="300">
        <v>5.5518410000000001E-3</v>
      </c>
      <c r="O31" s="300">
        <v>1.7573631999999999E-2</v>
      </c>
      <c r="P31" s="300">
        <v>1.2118999999999999E-3</v>
      </c>
      <c r="Q31" s="300">
        <v>8.7307599999999997E-4</v>
      </c>
      <c r="R31" s="300">
        <v>1.0194182E-2</v>
      </c>
      <c r="S31" s="300">
        <v>7.359801E-3</v>
      </c>
      <c r="T31" s="300">
        <v>9.0864799999999996E-4</v>
      </c>
      <c r="U31" s="320">
        <v>7.2000000000000002E-5</v>
      </c>
      <c r="V31" s="300">
        <v>1.4437250000000001E-3</v>
      </c>
      <c r="W31" s="300">
        <v>8.1425900000000001E-4</v>
      </c>
      <c r="X31" s="300">
        <v>2.3442299999999999E-4</v>
      </c>
      <c r="Y31" s="300">
        <v>5.76116E-4</v>
      </c>
      <c r="Z31" s="300">
        <v>1.2867200000000001E-3</v>
      </c>
      <c r="AA31" s="301">
        <v>1.15232E-4</v>
      </c>
      <c r="AB31" s="301">
        <v>7.1396999999999997E-4</v>
      </c>
      <c r="AC31" s="302">
        <v>4.3902200000000001E-4</v>
      </c>
      <c r="AD31" s="302">
        <v>4.3097600000000002E-4</v>
      </c>
      <c r="AE31" s="302">
        <v>1.12108E-3</v>
      </c>
      <c r="AF31" s="305">
        <v>5.1E-5</v>
      </c>
      <c r="AG31" s="303">
        <v>5.1158099999999999E-4</v>
      </c>
      <c r="AH31" s="305">
        <v>3.5200000000000002E-5</v>
      </c>
      <c r="AI31" s="304">
        <v>6.5501700000000003E-4</v>
      </c>
      <c r="AJ31" s="304">
        <v>9.8617299999999991E-4</v>
      </c>
      <c r="AK31" s="304">
        <v>3.89298E-4</v>
      </c>
      <c r="AL31" s="304">
        <v>1.6388000000000001E-4</v>
      </c>
      <c r="AM31" s="304">
        <v>1.5229100000000001E-4</v>
      </c>
      <c r="AN31" s="304">
        <v>2.7974500000000003E-4</v>
      </c>
      <c r="AO31" s="304">
        <v>8.75901E-4</v>
      </c>
      <c r="AP31" s="319">
        <v>5.9799999999999997E-5</v>
      </c>
      <c r="AQ31" s="319">
        <v>7.9800000000000002E-5</v>
      </c>
      <c r="AR31" s="304">
        <v>1.86856E-3</v>
      </c>
      <c r="AS31" s="304">
        <v>5.30153E-4</v>
      </c>
      <c r="AT31" s="304">
        <v>7.0715000000000003E-4</v>
      </c>
      <c r="AU31" s="304">
        <v>8.1356600000000005E-4</v>
      </c>
      <c r="AV31" s="244"/>
      <c r="AW31" s="243"/>
    </row>
    <row r="32" spans="1:49">
      <c r="A32" s="317" t="s">
        <v>95</v>
      </c>
      <c r="B32" s="317" t="s">
        <v>324</v>
      </c>
      <c r="C32" s="297">
        <v>3.0630829999999999E-3</v>
      </c>
      <c r="D32" s="297">
        <v>2.1310389999999999E-3</v>
      </c>
      <c r="E32" s="298">
        <v>3.98074E-4</v>
      </c>
      <c r="F32" s="299">
        <v>3.151268E-3</v>
      </c>
      <c r="G32" s="300">
        <v>2.4471908000000001E-2</v>
      </c>
      <c r="H32" s="300">
        <v>4.3305472999999997E-2</v>
      </c>
      <c r="I32" s="300">
        <v>4.1408774000000002E-2</v>
      </c>
      <c r="J32" s="300">
        <v>4.1123310000000003E-3</v>
      </c>
      <c r="K32" s="300">
        <v>1.4552811000000001E-2</v>
      </c>
      <c r="L32" s="300">
        <v>3.1223150000000001E-3</v>
      </c>
      <c r="M32" s="300">
        <v>5.8605180000000003E-3</v>
      </c>
      <c r="N32" s="300">
        <v>2.7786030000000001E-3</v>
      </c>
      <c r="O32" s="300">
        <v>4.7063662999999999E-2</v>
      </c>
      <c r="P32" s="300">
        <v>8.0848650000000001E-3</v>
      </c>
      <c r="Q32" s="300">
        <v>3.431674E-3</v>
      </c>
      <c r="R32" s="300">
        <v>1.1763712000000001E-2</v>
      </c>
      <c r="S32" s="300">
        <v>7.1771509999999997E-3</v>
      </c>
      <c r="T32" s="300">
        <v>3.793219E-3</v>
      </c>
      <c r="U32" s="300">
        <v>4.09243E-4</v>
      </c>
      <c r="V32" s="300">
        <v>1.86601E-3</v>
      </c>
      <c r="W32" s="300">
        <v>1.11966E-3</v>
      </c>
      <c r="X32" s="300">
        <v>5.5708600000000004E-4</v>
      </c>
      <c r="Y32" s="300">
        <v>4.7506000000000002E-4</v>
      </c>
      <c r="Z32" s="300">
        <v>1.4474310000000001E-3</v>
      </c>
      <c r="AA32" s="318">
        <v>5.7800000000000002E-5</v>
      </c>
      <c r="AB32" s="301">
        <v>7.2673400000000004E-4</v>
      </c>
      <c r="AC32" s="302">
        <v>1.7435000000000001E-4</v>
      </c>
      <c r="AD32" s="302">
        <v>6.1268E-4</v>
      </c>
      <c r="AE32" s="302">
        <v>1.242721E-3</v>
      </c>
      <c r="AF32" s="305">
        <v>3.5200000000000002E-5</v>
      </c>
      <c r="AG32" s="303">
        <v>4.6072399999999998E-4</v>
      </c>
      <c r="AH32" s="303">
        <v>1.2508899999999999E-4</v>
      </c>
      <c r="AI32" s="304">
        <v>7.4671899999999996E-4</v>
      </c>
      <c r="AJ32" s="304">
        <v>1.095756E-3</v>
      </c>
      <c r="AK32" s="304">
        <v>3.2482700000000003E-4</v>
      </c>
      <c r="AL32" s="304">
        <v>2.1645799999999999E-4</v>
      </c>
      <c r="AM32" s="304">
        <v>1.06327E-4</v>
      </c>
      <c r="AN32" s="304">
        <v>4.0871899999999999E-4</v>
      </c>
      <c r="AO32" s="304">
        <v>8.74152E-4</v>
      </c>
      <c r="AP32" s="319">
        <v>4.6999999999999997E-5</v>
      </c>
      <c r="AQ32" s="319">
        <v>5.0500000000000001E-5</v>
      </c>
      <c r="AR32" s="304">
        <v>2.8864429999999998E-3</v>
      </c>
      <c r="AS32" s="304">
        <v>2.106E-4</v>
      </c>
      <c r="AT32" s="304">
        <v>4.15895E-4</v>
      </c>
      <c r="AU32" s="304">
        <v>1.0984009999999999E-3</v>
      </c>
      <c r="AV32" s="244"/>
      <c r="AW32" s="243"/>
    </row>
    <row r="33" spans="1:49">
      <c r="A33" s="317" t="s">
        <v>226</v>
      </c>
      <c r="B33" s="317" t="s">
        <v>325</v>
      </c>
      <c r="C33" s="297">
        <v>4.3516200000000001E-4</v>
      </c>
      <c r="D33" s="297">
        <v>4.7064900000000001E-4</v>
      </c>
      <c r="E33" s="298">
        <v>2.9262599999999999E-4</v>
      </c>
      <c r="F33" s="299">
        <v>2.9915390000000001E-3</v>
      </c>
      <c r="G33" s="300">
        <v>5.2227089999999999E-3</v>
      </c>
      <c r="H33" s="300">
        <v>1.0979377E-2</v>
      </c>
      <c r="I33" s="300">
        <v>5.5762570000000003E-3</v>
      </c>
      <c r="J33" s="300">
        <v>8.2352399999999996E-3</v>
      </c>
      <c r="K33" s="300">
        <v>1.8185756000000001E-2</v>
      </c>
      <c r="L33" s="300">
        <v>2.147539E-3</v>
      </c>
      <c r="M33" s="300">
        <v>2.9211266999999999E-2</v>
      </c>
      <c r="N33" s="300">
        <v>2.0932035000000002E-2</v>
      </c>
      <c r="O33" s="300">
        <v>1.7397498000000001E-2</v>
      </c>
      <c r="P33" s="300">
        <v>2.3741249999999999E-3</v>
      </c>
      <c r="Q33" s="300">
        <v>1.0773340000000001E-3</v>
      </c>
      <c r="R33" s="300">
        <v>1.4539404000000001E-2</v>
      </c>
      <c r="S33" s="300">
        <v>8.7823469999999994E-3</v>
      </c>
      <c r="T33" s="300">
        <v>1.330468E-3</v>
      </c>
      <c r="U33" s="300">
        <v>4.4698600000000002E-4</v>
      </c>
      <c r="V33" s="300">
        <v>2.0393999999999998E-3</v>
      </c>
      <c r="W33" s="300">
        <v>3.9411099999999999E-4</v>
      </c>
      <c r="X33" s="300">
        <v>7.7998200000000003E-4</v>
      </c>
      <c r="Y33" s="300">
        <v>1.2416E-4</v>
      </c>
      <c r="Z33" s="300">
        <v>4.4500600000000001E-4</v>
      </c>
      <c r="AA33" s="301">
        <v>1.3316099999999999E-4</v>
      </c>
      <c r="AB33" s="301">
        <v>6.4390699999999999E-4</v>
      </c>
      <c r="AC33" s="302">
        <v>1.25169E-3</v>
      </c>
      <c r="AD33" s="302">
        <v>1.718E-4</v>
      </c>
      <c r="AE33" s="302">
        <v>1.1360369999999999E-3</v>
      </c>
      <c r="AF33" s="305">
        <v>7.2399999999999998E-5</v>
      </c>
      <c r="AG33" s="303">
        <v>3.8877699999999998E-4</v>
      </c>
      <c r="AH33" s="303">
        <v>1.09014E-4</v>
      </c>
      <c r="AI33" s="304">
        <v>5.2210400000000001E-4</v>
      </c>
      <c r="AJ33" s="304">
        <v>9.7280999999999995E-4</v>
      </c>
      <c r="AK33" s="304">
        <v>1.50085E-4</v>
      </c>
      <c r="AL33" s="304">
        <v>2.2391499999999999E-4</v>
      </c>
      <c r="AM33" s="304">
        <v>1.5359299999999999E-4</v>
      </c>
      <c r="AN33" s="304">
        <v>2.7550600000000001E-4</v>
      </c>
      <c r="AO33" s="304">
        <v>8.99127E-4</v>
      </c>
      <c r="AP33" s="319">
        <v>8.2299999999999995E-5</v>
      </c>
      <c r="AQ33" s="319">
        <v>1.17E-5</v>
      </c>
      <c r="AR33" s="304">
        <v>2.2950980000000002E-3</v>
      </c>
      <c r="AS33" s="304">
        <v>2.40091E-4</v>
      </c>
      <c r="AT33" s="304">
        <v>1.4995000000000001E-4</v>
      </c>
      <c r="AU33" s="304">
        <v>7.5551000000000004E-4</v>
      </c>
      <c r="AV33" s="244"/>
      <c r="AW33" s="243"/>
    </row>
    <row r="34" spans="1:49">
      <c r="A34" s="317" t="s">
        <v>227</v>
      </c>
      <c r="B34" s="317" t="s">
        <v>326</v>
      </c>
      <c r="C34" s="297">
        <v>1.780675E-3</v>
      </c>
      <c r="D34" s="297">
        <v>6.2306099999999995E-4</v>
      </c>
      <c r="E34" s="298">
        <v>5.13158E-4</v>
      </c>
      <c r="F34" s="299">
        <v>7.0883120000000003E-3</v>
      </c>
      <c r="G34" s="300">
        <v>5.4189128000000003E-2</v>
      </c>
      <c r="H34" s="300">
        <v>6.1190064000000002E-2</v>
      </c>
      <c r="I34" s="300">
        <v>1.898124E-2</v>
      </c>
      <c r="J34" s="300">
        <v>1.3262888E-2</v>
      </c>
      <c r="K34" s="300">
        <v>5.6798515000000001E-2</v>
      </c>
      <c r="L34" s="300">
        <v>2.8785140000000001E-2</v>
      </c>
      <c r="M34" s="300">
        <v>0.21155206400000001</v>
      </c>
      <c r="N34" s="300">
        <v>2.4893466E-2</v>
      </c>
      <c r="O34" s="300">
        <v>2.458474E-3</v>
      </c>
      <c r="P34" s="300">
        <v>3.4653639999999999E-3</v>
      </c>
      <c r="Q34" s="300">
        <v>3.6331760000000001E-3</v>
      </c>
      <c r="R34" s="300">
        <v>5.4073469999999998E-3</v>
      </c>
      <c r="S34" s="300">
        <v>1.2927742000000001E-2</v>
      </c>
      <c r="T34" s="300">
        <v>2.897148E-3</v>
      </c>
      <c r="U34" s="300">
        <v>1.801553E-3</v>
      </c>
      <c r="V34" s="300">
        <v>2.2180849999999998E-3</v>
      </c>
      <c r="W34" s="300">
        <v>4.7006199999999999E-4</v>
      </c>
      <c r="X34" s="300">
        <v>8.6708900000000003E-4</v>
      </c>
      <c r="Y34" s="300">
        <v>9.8299499999999996E-4</v>
      </c>
      <c r="Z34" s="300">
        <v>1.6580989999999999E-3</v>
      </c>
      <c r="AA34" s="301">
        <v>1.21736E-4</v>
      </c>
      <c r="AB34" s="301">
        <v>7.2116300000000003E-4</v>
      </c>
      <c r="AC34" s="302">
        <v>2.2760839999999998E-3</v>
      </c>
      <c r="AD34" s="302">
        <v>3.1129899999999999E-3</v>
      </c>
      <c r="AE34" s="302">
        <v>1.224756E-3</v>
      </c>
      <c r="AF34" s="305">
        <v>4.71E-5</v>
      </c>
      <c r="AG34" s="303">
        <v>4.3145400000000001E-4</v>
      </c>
      <c r="AH34" s="305">
        <v>6.9800000000000003E-5</v>
      </c>
      <c r="AI34" s="304">
        <v>5.8990099999999999E-4</v>
      </c>
      <c r="AJ34" s="304">
        <v>2.06615E-4</v>
      </c>
      <c r="AK34" s="304">
        <v>2.2246700000000001E-4</v>
      </c>
      <c r="AL34" s="304">
        <v>3.6731699999999998E-4</v>
      </c>
      <c r="AM34" s="304">
        <v>1.7095500000000001E-4</v>
      </c>
      <c r="AN34" s="304">
        <v>6.0448700000000001E-4</v>
      </c>
      <c r="AO34" s="304">
        <v>1.3451030000000001E-3</v>
      </c>
      <c r="AP34" s="304">
        <v>2.3961699999999999E-4</v>
      </c>
      <c r="AQ34" s="319">
        <v>2.7800000000000001E-5</v>
      </c>
      <c r="AR34" s="304">
        <v>2.0183839999999998E-3</v>
      </c>
      <c r="AS34" s="304">
        <v>1.08316E-4</v>
      </c>
      <c r="AT34" s="304">
        <v>1.6915100000000001E-4</v>
      </c>
      <c r="AU34" s="304">
        <v>1.2634930000000001E-3</v>
      </c>
      <c r="AV34" s="244"/>
      <c r="AW34" s="243"/>
    </row>
    <row r="35" spans="1:49">
      <c r="A35" s="317" t="s">
        <v>228</v>
      </c>
      <c r="B35" s="317" t="s">
        <v>274</v>
      </c>
      <c r="C35" s="297">
        <v>1.061284E-3</v>
      </c>
      <c r="D35" s="297">
        <v>2.1850299999999999E-4</v>
      </c>
      <c r="E35" s="298">
        <v>2.9256300000000002E-4</v>
      </c>
      <c r="F35" s="299">
        <v>8.8000649999999993E-3</v>
      </c>
      <c r="G35" s="300">
        <v>3.5640234E-2</v>
      </c>
      <c r="H35" s="300">
        <v>4.5986223E-2</v>
      </c>
      <c r="I35" s="300">
        <v>1.1432769000000001E-2</v>
      </c>
      <c r="J35" s="300">
        <v>4.4699060000000001E-3</v>
      </c>
      <c r="K35" s="300">
        <v>4.0949109999999997E-2</v>
      </c>
      <c r="L35" s="300">
        <v>1.1839452E-2</v>
      </c>
      <c r="M35" s="300">
        <v>1.1363605000000001E-2</v>
      </c>
      <c r="N35" s="300">
        <v>4.1429550000000002E-3</v>
      </c>
      <c r="O35" s="300">
        <v>4.4372053000000002E-2</v>
      </c>
      <c r="P35" s="300">
        <v>7.6958230000000001E-3</v>
      </c>
      <c r="Q35" s="300">
        <v>3.437528E-3</v>
      </c>
      <c r="R35" s="300">
        <v>5.7278570000000003E-3</v>
      </c>
      <c r="S35" s="300">
        <v>1.9428119999999999E-3</v>
      </c>
      <c r="T35" s="300">
        <v>8.1903100000000001E-4</v>
      </c>
      <c r="U35" s="300">
        <v>4.5945900000000001E-4</v>
      </c>
      <c r="V35" s="300">
        <v>1.48515E-3</v>
      </c>
      <c r="W35" s="300">
        <v>5.4047800000000005E-4</v>
      </c>
      <c r="X35" s="300">
        <v>9.5067100000000005E-4</v>
      </c>
      <c r="Y35" s="300">
        <v>8.0230199999999996E-4</v>
      </c>
      <c r="Z35" s="300">
        <v>2.0751E-4</v>
      </c>
      <c r="AA35" s="301">
        <v>1.08928E-4</v>
      </c>
      <c r="AB35" s="301">
        <v>6.1934299999999996E-4</v>
      </c>
      <c r="AC35" s="302">
        <v>2.9098570000000001E-3</v>
      </c>
      <c r="AD35" s="302">
        <v>1.17973E-4</v>
      </c>
      <c r="AE35" s="302">
        <v>1.1674019999999999E-3</v>
      </c>
      <c r="AF35" s="305">
        <v>3.8000000000000002E-5</v>
      </c>
      <c r="AG35" s="303">
        <v>4.85553E-4</v>
      </c>
      <c r="AH35" s="305">
        <v>8.1000000000000004E-5</v>
      </c>
      <c r="AI35" s="304">
        <v>6.1757100000000003E-4</v>
      </c>
      <c r="AJ35" s="304">
        <v>5.62489E-4</v>
      </c>
      <c r="AK35" s="304">
        <v>1.02173E-4</v>
      </c>
      <c r="AL35" s="304">
        <v>2.1976799999999999E-4</v>
      </c>
      <c r="AM35" s="304">
        <v>1.6613899999999999E-4</v>
      </c>
      <c r="AN35" s="304">
        <v>1.7647299999999999E-4</v>
      </c>
      <c r="AO35" s="304">
        <v>1.095745E-3</v>
      </c>
      <c r="AP35" s="319">
        <v>5.5999999999999999E-5</v>
      </c>
      <c r="AQ35" s="319">
        <v>8.2099999999999993E-6</v>
      </c>
      <c r="AR35" s="304">
        <v>1.894756E-3</v>
      </c>
      <c r="AS35" s="304">
        <v>3.5678100000000003E-4</v>
      </c>
      <c r="AT35" s="304">
        <v>1.7396600000000001E-4</v>
      </c>
      <c r="AU35" s="304">
        <v>7.6167300000000004E-4</v>
      </c>
      <c r="AV35" s="244"/>
      <c r="AW35" s="243"/>
    </row>
    <row r="36" spans="1:49">
      <c r="A36" s="317" t="s">
        <v>4</v>
      </c>
      <c r="B36" s="317" t="s">
        <v>275</v>
      </c>
      <c r="C36" s="297">
        <v>3.531396E-3</v>
      </c>
      <c r="D36" s="297">
        <v>7.06356E-4</v>
      </c>
      <c r="E36" s="298">
        <v>6.5795899999999995E-4</v>
      </c>
      <c r="F36" s="299">
        <v>2.416919E-3</v>
      </c>
      <c r="G36" s="300">
        <v>1.6460240000000001E-2</v>
      </c>
      <c r="H36" s="300">
        <v>6.1284110000000003E-3</v>
      </c>
      <c r="I36" s="300">
        <v>3.8132460000000002E-3</v>
      </c>
      <c r="J36" s="300">
        <v>1.5046746E-2</v>
      </c>
      <c r="K36" s="300">
        <v>1.3112868999999999E-2</v>
      </c>
      <c r="L36" s="300">
        <v>3.8237309999999999E-3</v>
      </c>
      <c r="M36" s="300">
        <v>2.06413E-3</v>
      </c>
      <c r="N36" s="300">
        <v>1.0958518E-2</v>
      </c>
      <c r="O36" s="300">
        <v>3.9794748999999997E-2</v>
      </c>
      <c r="P36" s="300">
        <v>6.93466E-4</v>
      </c>
      <c r="Q36" s="300">
        <v>6.2614649999999999E-3</v>
      </c>
      <c r="R36" s="300">
        <v>5.21748E-3</v>
      </c>
      <c r="S36" s="300">
        <v>6.4281980000000004E-3</v>
      </c>
      <c r="T36" s="300">
        <v>6.9754939999999996E-3</v>
      </c>
      <c r="U36" s="300">
        <v>1.213864E-3</v>
      </c>
      <c r="V36" s="300">
        <v>1.497373E-3</v>
      </c>
      <c r="W36" s="300">
        <v>2.5153979999999999E-3</v>
      </c>
      <c r="X36" s="300">
        <v>1.459337E-3</v>
      </c>
      <c r="Y36" s="300">
        <v>2.3416100000000001E-4</v>
      </c>
      <c r="Z36" s="300">
        <v>5.0296300000000004E-4</v>
      </c>
      <c r="AA36" s="301">
        <v>1.4057499999999999E-4</v>
      </c>
      <c r="AB36" s="301">
        <v>7.3786700000000002E-4</v>
      </c>
      <c r="AC36" s="302">
        <v>1.83652E-4</v>
      </c>
      <c r="AD36" s="302">
        <v>1.82163E-4</v>
      </c>
      <c r="AE36" s="302">
        <v>1.539201E-3</v>
      </c>
      <c r="AF36" s="305">
        <v>4.6100000000000002E-5</v>
      </c>
      <c r="AG36" s="303">
        <v>5.0351499999999995E-4</v>
      </c>
      <c r="AH36" s="303">
        <v>2.4304200000000001E-4</v>
      </c>
      <c r="AI36" s="304">
        <v>6.6315799999999995E-4</v>
      </c>
      <c r="AJ36" s="304">
        <v>8.4029999999999999E-4</v>
      </c>
      <c r="AK36" s="304">
        <v>1.5247000000000001E-4</v>
      </c>
      <c r="AL36" s="319">
        <v>4.99E-5</v>
      </c>
      <c r="AM36" s="304">
        <v>2.28657E-4</v>
      </c>
      <c r="AN36" s="304">
        <v>5.5016600000000004E-4</v>
      </c>
      <c r="AO36" s="304">
        <v>8.18631E-4</v>
      </c>
      <c r="AP36" s="304">
        <v>1.8937399999999999E-4</v>
      </c>
      <c r="AQ36" s="304">
        <v>2.5922500000000003E-4</v>
      </c>
      <c r="AR36" s="304">
        <v>1.915897E-3</v>
      </c>
      <c r="AS36" s="304">
        <v>2.40053E-4</v>
      </c>
      <c r="AT36" s="304">
        <v>3.4963300000000002E-4</v>
      </c>
      <c r="AU36" s="304">
        <v>5.87526E-4</v>
      </c>
      <c r="AV36" s="244"/>
      <c r="AW36" s="243"/>
    </row>
    <row r="37" spans="1:49">
      <c r="A37" s="317" t="s">
        <v>5</v>
      </c>
      <c r="B37" s="317" t="s">
        <v>275</v>
      </c>
      <c r="C37" s="297">
        <v>1.1997450000000001E-3</v>
      </c>
      <c r="D37" s="297">
        <v>1.2763200000000001E-3</v>
      </c>
      <c r="E37" s="298">
        <v>1.76193E-4</v>
      </c>
      <c r="F37" s="299">
        <v>6.0104099999999997E-4</v>
      </c>
      <c r="G37" s="300">
        <v>1.1657295999999999E-2</v>
      </c>
      <c r="H37" s="300">
        <v>3.8958011000000001E-2</v>
      </c>
      <c r="I37" s="300">
        <v>4.992537E-3</v>
      </c>
      <c r="J37" s="300">
        <v>1.0852904E-2</v>
      </c>
      <c r="K37" s="300">
        <v>1.2454082999999999E-2</v>
      </c>
      <c r="L37" s="300">
        <v>6.2174919999999998E-3</v>
      </c>
      <c r="M37" s="300">
        <v>1.5163899999999999E-4</v>
      </c>
      <c r="N37" s="300">
        <v>2.3681101999999999E-2</v>
      </c>
      <c r="O37" s="300">
        <v>3.2791202999999998E-2</v>
      </c>
      <c r="P37" s="300">
        <v>5.4335379999999999E-3</v>
      </c>
      <c r="Q37" s="300">
        <v>2.3158050000000002E-3</v>
      </c>
      <c r="R37" s="300">
        <v>3.9090100000000001E-3</v>
      </c>
      <c r="S37" s="300">
        <v>3.9599689999999998E-3</v>
      </c>
      <c r="T37" s="300">
        <v>1.04831E-3</v>
      </c>
      <c r="U37" s="300">
        <v>8.52916E-4</v>
      </c>
      <c r="V37" s="300">
        <v>1.2312499999999999E-3</v>
      </c>
      <c r="W37" s="300">
        <v>2.4391880000000001E-3</v>
      </c>
      <c r="X37" s="300">
        <v>4.3992800000000002E-4</v>
      </c>
      <c r="Y37" s="300">
        <v>2.15405E-4</v>
      </c>
      <c r="Z37" s="300">
        <v>1.342506E-3</v>
      </c>
      <c r="AA37" s="301">
        <v>1.18101E-4</v>
      </c>
      <c r="AB37" s="301">
        <v>3.9259899999999999E-4</v>
      </c>
      <c r="AC37" s="302">
        <v>2.0349169999999998E-3</v>
      </c>
      <c r="AD37" s="302">
        <v>2.7627800000000003E-4</v>
      </c>
      <c r="AE37" s="302">
        <v>1.202818E-3</v>
      </c>
      <c r="AF37" s="305">
        <v>2.0400000000000001E-5</v>
      </c>
      <c r="AG37" s="303">
        <v>4.9587199999999996E-4</v>
      </c>
      <c r="AH37" s="303">
        <v>1.1820300000000001E-4</v>
      </c>
      <c r="AI37" s="304">
        <v>3.3318699999999998E-4</v>
      </c>
      <c r="AJ37" s="304">
        <v>4.0939500000000001E-4</v>
      </c>
      <c r="AK37" s="304">
        <v>2.7194799999999999E-4</v>
      </c>
      <c r="AL37" s="319">
        <v>3.8500000000000001E-5</v>
      </c>
      <c r="AM37" s="304">
        <v>1.8643899999999999E-4</v>
      </c>
      <c r="AN37" s="304">
        <v>1.08689E-4</v>
      </c>
      <c r="AO37" s="304">
        <v>9.1979400000000004E-4</v>
      </c>
      <c r="AP37" s="319">
        <v>2.1500000000000001E-5</v>
      </c>
      <c r="AQ37" s="304">
        <v>1.6049700000000001E-4</v>
      </c>
      <c r="AR37" s="304">
        <v>2.1556420000000001E-3</v>
      </c>
      <c r="AS37" s="304">
        <v>3.52634E-4</v>
      </c>
      <c r="AT37" s="319">
        <v>5.5699999999999999E-5</v>
      </c>
      <c r="AU37" s="304">
        <v>6.7757400000000001E-4</v>
      </c>
      <c r="AV37" s="244"/>
      <c r="AW37" s="243"/>
    </row>
    <row r="38" spans="1:49">
      <c r="A38" s="317" t="s">
        <v>39</v>
      </c>
      <c r="B38" s="317" t="s">
        <v>275</v>
      </c>
      <c r="C38" s="297">
        <v>2.260677E-3</v>
      </c>
      <c r="D38" s="297">
        <v>1.1416830000000001E-3</v>
      </c>
      <c r="E38" s="298">
        <v>2.6069199999999998E-4</v>
      </c>
      <c r="F38" s="299">
        <v>1.0322982E-2</v>
      </c>
      <c r="G38" s="300">
        <v>3.5544539999999999E-2</v>
      </c>
      <c r="H38" s="300">
        <v>7.0528505000000005E-2</v>
      </c>
      <c r="I38" s="300">
        <v>8.7147879999999994E-3</v>
      </c>
      <c r="J38" s="300">
        <v>4.8718110000000002E-3</v>
      </c>
      <c r="K38" s="300">
        <v>9.1964925000000003E-2</v>
      </c>
      <c r="L38" s="300">
        <v>9.6741829999999994E-3</v>
      </c>
      <c r="M38" s="300">
        <v>2.3114160000000002E-3</v>
      </c>
      <c r="N38" s="300">
        <v>4.4574481999999999E-2</v>
      </c>
      <c r="O38" s="300">
        <v>4.3191695000000002E-2</v>
      </c>
      <c r="P38" s="300">
        <v>8.879718E-3</v>
      </c>
      <c r="Q38" s="300">
        <v>2.0040890000000001E-3</v>
      </c>
      <c r="R38" s="300">
        <v>8.211131E-3</v>
      </c>
      <c r="S38" s="300">
        <v>2.575295E-3</v>
      </c>
      <c r="T38" s="300">
        <v>5.2450000000000001E-4</v>
      </c>
      <c r="U38" s="300">
        <v>4.4590999999999999E-4</v>
      </c>
      <c r="V38" s="300">
        <v>1.790168E-3</v>
      </c>
      <c r="W38" s="300">
        <v>5.7018499999999996E-4</v>
      </c>
      <c r="X38" s="300">
        <v>1.000358E-3</v>
      </c>
      <c r="Y38" s="300">
        <v>1.40283E-4</v>
      </c>
      <c r="Z38" s="300">
        <v>7.2526999999999997E-4</v>
      </c>
      <c r="AA38" s="301">
        <v>1.31576E-4</v>
      </c>
      <c r="AB38" s="318">
        <v>3.1399999999999998E-5</v>
      </c>
      <c r="AC38" s="302">
        <v>1.11261E-4</v>
      </c>
      <c r="AD38" s="302">
        <v>2.1512300000000001E-4</v>
      </c>
      <c r="AE38" s="302">
        <v>1.183981E-3</v>
      </c>
      <c r="AF38" s="305">
        <v>1.95E-5</v>
      </c>
      <c r="AG38" s="303">
        <v>5.48841E-4</v>
      </c>
      <c r="AH38" s="305">
        <v>5.7099999999999999E-5</v>
      </c>
      <c r="AI38" s="304">
        <v>9.5958399999999998E-4</v>
      </c>
      <c r="AJ38" s="304">
        <v>5.0357600000000005E-4</v>
      </c>
      <c r="AK38" s="319">
        <v>2.58E-5</v>
      </c>
      <c r="AL38" s="304">
        <v>1.00905E-4</v>
      </c>
      <c r="AM38" s="304">
        <v>1.4589E-4</v>
      </c>
      <c r="AN38" s="304">
        <v>2.31769E-4</v>
      </c>
      <c r="AO38" s="304">
        <v>9.9658800000000007E-4</v>
      </c>
      <c r="AP38" s="304">
        <v>1.7328600000000001E-4</v>
      </c>
      <c r="AQ38" s="304">
        <v>1.5599400000000001E-4</v>
      </c>
      <c r="AR38" s="304">
        <v>1.8812130000000001E-3</v>
      </c>
      <c r="AS38" s="304">
        <v>1.30655E-4</v>
      </c>
      <c r="AT38" s="319">
        <v>5.3000000000000001E-5</v>
      </c>
      <c r="AU38" s="304">
        <v>6.5724700000000002E-4</v>
      </c>
      <c r="AV38" s="244"/>
      <c r="AW38" s="243"/>
    </row>
    <row r="39" spans="1:49">
      <c r="A39" s="317" t="s">
        <v>263</v>
      </c>
      <c r="B39" s="317" t="s">
        <v>323</v>
      </c>
      <c r="C39" s="297">
        <v>3.82302E-4</v>
      </c>
      <c r="D39" s="297">
        <v>2.8789400000000002E-4</v>
      </c>
      <c r="E39" s="298">
        <v>1.4266680000000001E-3</v>
      </c>
      <c r="F39" s="299">
        <v>4.55396E-4</v>
      </c>
      <c r="G39" s="300">
        <v>4.6499006000000002E-2</v>
      </c>
      <c r="H39" s="300">
        <v>3.4562627999999998E-2</v>
      </c>
      <c r="I39" s="300">
        <v>3.3376253000000002E-2</v>
      </c>
      <c r="J39" s="300">
        <v>8.659669E-3</v>
      </c>
      <c r="K39" s="300">
        <v>5.6164796000000003E-2</v>
      </c>
      <c r="L39" s="300">
        <v>7.4761350000000001E-3</v>
      </c>
      <c r="M39" s="300">
        <v>2.0343140000000002E-3</v>
      </c>
      <c r="N39" s="300">
        <v>2.7290064999999999E-2</v>
      </c>
      <c r="O39" s="300">
        <v>3.4842412000000003E-2</v>
      </c>
      <c r="P39" s="300">
        <v>2.584313E-3</v>
      </c>
      <c r="Q39" s="300">
        <v>1.0393659999999999E-3</v>
      </c>
      <c r="R39" s="300">
        <v>1.3065979E-2</v>
      </c>
      <c r="S39" s="300">
        <v>7.5833439999999997E-3</v>
      </c>
      <c r="T39" s="300">
        <v>5.2435700000000003E-4</v>
      </c>
      <c r="U39" s="300">
        <v>1.0400819999999999E-3</v>
      </c>
      <c r="V39" s="300">
        <v>2.6588440000000001E-3</v>
      </c>
      <c r="W39" s="300">
        <v>1.586889E-3</v>
      </c>
      <c r="X39" s="300">
        <v>1.1015689999999999E-3</v>
      </c>
      <c r="Y39" s="300">
        <v>2.8945899999999999E-4</v>
      </c>
      <c r="Z39" s="300">
        <v>9.0572000000000005E-4</v>
      </c>
      <c r="AA39" s="301">
        <v>1.10241E-4</v>
      </c>
      <c r="AB39" s="318">
        <v>2.16E-5</v>
      </c>
      <c r="AC39" s="302">
        <v>2.8612100000000002E-4</v>
      </c>
      <c r="AD39" s="302">
        <v>8.7475599999999997E-4</v>
      </c>
      <c r="AE39" s="302">
        <v>1.316909E-3</v>
      </c>
      <c r="AF39" s="305">
        <v>3.4E-5</v>
      </c>
      <c r="AG39" s="303">
        <v>4.56429E-4</v>
      </c>
      <c r="AH39" s="305">
        <v>8.53E-5</v>
      </c>
      <c r="AI39" s="304">
        <v>6.33345E-4</v>
      </c>
      <c r="AJ39" s="304">
        <v>3.3984500000000002E-4</v>
      </c>
      <c r="AK39" s="304">
        <v>1.7082600000000001E-4</v>
      </c>
      <c r="AL39" s="304">
        <v>1.08923E-4</v>
      </c>
      <c r="AM39" s="304">
        <v>1.99598E-4</v>
      </c>
      <c r="AN39" s="304">
        <v>4.3447800000000002E-4</v>
      </c>
      <c r="AO39" s="304">
        <v>1.1241770000000001E-3</v>
      </c>
      <c r="AP39" s="319">
        <v>3.8000000000000002E-5</v>
      </c>
      <c r="AQ39" s="319">
        <v>2.1100000000000001E-6</v>
      </c>
      <c r="AR39" s="304">
        <v>1.9517549999999999E-3</v>
      </c>
      <c r="AS39" s="304">
        <v>3.3516600000000002E-4</v>
      </c>
      <c r="AT39" s="304">
        <v>2.5590900000000002E-4</v>
      </c>
      <c r="AU39" s="304">
        <v>5.9469099999999995E-4</v>
      </c>
      <c r="AV39" s="244"/>
      <c r="AW39" s="243"/>
    </row>
    <row r="40" spans="1:49">
      <c r="A40" s="317" t="s">
        <v>217</v>
      </c>
      <c r="B40" s="317" t="s">
        <v>275</v>
      </c>
      <c r="C40" s="297">
        <v>2.2517504000000001E-2</v>
      </c>
      <c r="D40" s="297">
        <v>4.5386299999999999E-4</v>
      </c>
      <c r="E40" s="298">
        <v>1.1915000000000001E-3</v>
      </c>
      <c r="F40" s="299">
        <v>6.1140639999999998E-3</v>
      </c>
      <c r="G40" s="300">
        <v>2.5928643000000001E-2</v>
      </c>
      <c r="H40" s="300">
        <v>2.2575703999999999E-2</v>
      </c>
      <c r="I40" s="300">
        <v>5.3995069999999996E-3</v>
      </c>
      <c r="J40" s="300">
        <v>4.583462E-3</v>
      </c>
      <c r="K40" s="300">
        <v>7.9377705000000007E-2</v>
      </c>
      <c r="L40" s="300">
        <v>5.0945069999999999E-3</v>
      </c>
      <c r="M40" s="300">
        <v>3.4793350000000001E-3</v>
      </c>
      <c r="N40" s="300">
        <v>3.7575509E-2</v>
      </c>
      <c r="O40" s="300">
        <v>4.0703715000000001E-2</v>
      </c>
      <c r="P40" s="300">
        <v>2.7763899999999999E-4</v>
      </c>
      <c r="Q40" s="300">
        <v>4.7227709999999997E-3</v>
      </c>
      <c r="R40" s="300">
        <v>6.6712050000000004E-3</v>
      </c>
      <c r="S40" s="300">
        <v>1.6545640000000001E-3</v>
      </c>
      <c r="T40" s="300">
        <v>4.4064359999999997E-3</v>
      </c>
      <c r="U40" s="300">
        <v>4.9443100000000004E-4</v>
      </c>
      <c r="V40" s="300">
        <v>3.0094610000000002E-3</v>
      </c>
      <c r="W40" s="300">
        <v>4.9422699999999997E-4</v>
      </c>
      <c r="X40" s="300">
        <v>4.9432800000000004E-4</v>
      </c>
      <c r="Y40" s="300">
        <v>3.6150199999999998E-4</v>
      </c>
      <c r="Z40" s="300">
        <v>3.9211519999999998E-3</v>
      </c>
      <c r="AA40" s="301">
        <v>1.15253E-4</v>
      </c>
      <c r="AB40" s="318">
        <v>3.0499999999999999E-5</v>
      </c>
      <c r="AC40" s="302">
        <v>7.0712599999999998E-4</v>
      </c>
      <c r="AD40" s="302">
        <v>3.7491599999999999E-4</v>
      </c>
      <c r="AE40" s="302">
        <v>3.3424399999999998E-4</v>
      </c>
      <c r="AF40" s="305">
        <v>7.6100000000000007E-5</v>
      </c>
      <c r="AG40" s="303">
        <v>4.0230600000000001E-4</v>
      </c>
      <c r="AH40" s="305">
        <v>9.09E-5</v>
      </c>
      <c r="AI40" s="304">
        <v>6.7565300000000002E-4</v>
      </c>
      <c r="AJ40" s="304">
        <v>1.047491E-3</v>
      </c>
      <c r="AK40" s="304">
        <v>5.0507000000000004E-4</v>
      </c>
      <c r="AL40" s="319">
        <v>9.5000000000000005E-5</v>
      </c>
      <c r="AM40" s="304">
        <v>2.7849400000000001E-4</v>
      </c>
      <c r="AN40" s="304">
        <v>1.013742E-3</v>
      </c>
      <c r="AO40" s="304">
        <v>1.094509E-3</v>
      </c>
      <c r="AP40" s="304">
        <v>1.49994E-4</v>
      </c>
      <c r="AQ40" s="319">
        <v>5.5800000000000001E-5</v>
      </c>
      <c r="AR40" s="304">
        <v>2.8261720000000001E-3</v>
      </c>
      <c r="AS40" s="304">
        <v>1.7076600000000001E-4</v>
      </c>
      <c r="AT40" s="304">
        <v>7.6629900000000002E-4</v>
      </c>
      <c r="AU40" s="304">
        <v>1.4371869999999999E-3</v>
      </c>
      <c r="AV40" s="244"/>
      <c r="AW40" s="243"/>
    </row>
    <row r="41" spans="1:49">
      <c r="A41" s="317" t="s">
        <v>82</v>
      </c>
      <c r="B41" s="317" t="s">
        <v>275</v>
      </c>
      <c r="C41" s="297">
        <v>7.7167590000000001E-3</v>
      </c>
      <c r="D41" s="297">
        <v>1.108782E-3</v>
      </c>
      <c r="E41" s="298">
        <v>3.0809799999999998E-4</v>
      </c>
      <c r="F41" s="299">
        <v>5.2183070000000002E-3</v>
      </c>
      <c r="G41" s="300">
        <v>1.7689479000000001E-2</v>
      </c>
      <c r="H41" s="300">
        <v>6.5477089999999996E-3</v>
      </c>
      <c r="I41" s="300">
        <v>6.8523239999999999E-3</v>
      </c>
      <c r="J41" s="300">
        <v>5.411552E-3</v>
      </c>
      <c r="K41" s="300">
        <v>7.2715737000000003E-2</v>
      </c>
      <c r="L41" s="300">
        <v>2.469054E-3</v>
      </c>
      <c r="M41" s="300">
        <v>1.026187E-3</v>
      </c>
      <c r="N41" s="300">
        <v>2.8793412000000001E-2</v>
      </c>
      <c r="O41" s="300">
        <v>8.659534E-3</v>
      </c>
      <c r="P41" s="300">
        <v>5.1679480000000003E-3</v>
      </c>
      <c r="Q41" s="300">
        <v>1.258166E-3</v>
      </c>
      <c r="R41" s="300">
        <v>2.2582079999999998E-3</v>
      </c>
      <c r="S41" s="300">
        <v>4.7903399999999998E-4</v>
      </c>
      <c r="T41" s="300">
        <v>5.8770000000000003E-4</v>
      </c>
      <c r="U41" s="300">
        <v>1.084261E-3</v>
      </c>
      <c r="V41" s="300">
        <v>2.4824579999999999E-3</v>
      </c>
      <c r="W41" s="300">
        <v>1.6238719999999999E-3</v>
      </c>
      <c r="X41" s="300">
        <v>6.0075099999999995E-4</v>
      </c>
      <c r="Y41" s="300">
        <v>6.2792900000000005E-4</v>
      </c>
      <c r="Z41" s="300">
        <v>1.142384E-3</v>
      </c>
      <c r="AA41" s="318">
        <v>7.6500000000000003E-5</v>
      </c>
      <c r="AB41" s="318">
        <v>7.7299999999999995E-5</v>
      </c>
      <c r="AC41" s="302">
        <v>2.0825819999999999E-3</v>
      </c>
      <c r="AD41" s="302">
        <v>3.25287E-4</v>
      </c>
      <c r="AE41" s="321">
        <v>7.7399999999999998E-5</v>
      </c>
      <c r="AF41" s="305">
        <v>2.02E-5</v>
      </c>
      <c r="AG41" s="303">
        <v>3.4816799999999999E-4</v>
      </c>
      <c r="AH41" s="305">
        <v>6.69E-5</v>
      </c>
      <c r="AI41" s="304">
        <v>4.7159300000000002E-4</v>
      </c>
      <c r="AJ41" s="304">
        <v>3.2051999999999997E-4</v>
      </c>
      <c r="AK41" s="304">
        <v>1.40483E-4</v>
      </c>
      <c r="AL41" s="304">
        <v>1.59147E-4</v>
      </c>
      <c r="AM41" s="304">
        <v>1.20622E-4</v>
      </c>
      <c r="AN41" s="304">
        <v>1.5030299999999999E-4</v>
      </c>
      <c r="AO41" s="304">
        <v>1.186355E-3</v>
      </c>
      <c r="AP41" s="319">
        <v>7.8499999999999997E-5</v>
      </c>
      <c r="AQ41" s="319">
        <v>4.88E-5</v>
      </c>
      <c r="AR41" s="304">
        <v>1.7030859999999999E-3</v>
      </c>
      <c r="AS41" s="304">
        <v>5.02299E-4</v>
      </c>
      <c r="AT41" s="304">
        <v>3.2541299999999998E-4</v>
      </c>
      <c r="AU41" s="304">
        <v>9.0590799999999997E-4</v>
      </c>
      <c r="AV41" s="244"/>
      <c r="AW41" s="243"/>
    </row>
    <row r="42" spans="1:49">
      <c r="A42" s="317" t="s">
        <v>83</v>
      </c>
      <c r="B42" s="317" t="s">
        <v>323</v>
      </c>
      <c r="C42" s="297">
        <v>1.541791E-3</v>
      </c>
      <c r="D42" s="297">
        <v>9.2057900000000004E-4</v>
      </c>
      <c r="E42" s="298">
        <v>1.808062E-3</v>
      </c>
      <c r="F42" s="299">
        <v>3.1072000000000001E-3</v>
      </c>
      <c r="G42" s="300">
        <v>4.5737160000000002E-3</v>
      </c>
      <c r="H42" s="300">
        <v>1.0143249E-2</v>
      </c>
      <c r="I42" s="300">
        <v>8.7437790000000001E-3</v>
      </c>
      <c r="J42" s="300">
        <v>1.0024326E-2</v>
      </c>
      <c r="K42" s="300">
        <v>2.8248502000000002E-2</v>
      </c>
      <c r="L42" s="300">
        <v>3.1404290000000001E-3</v>
      </c>
      <c r="M42" s="300">
        <v>4.0624830000000004E-3</v>
      </c>
      <c r="N42" s="300">
        <v>3.4392148999999997E-2</v>
      </c>
      <c r="O42" s="300">
        <v>4.1998489999999999E-2</v>
      </c>
      <c r="P42" s="300">
        <v>6.1752780000000002E-3</v>
      </c>
      <c r="Q42" s="300">
        <v>4.0685679999999998E-3</v>
      </c>
      <c r="R42" s="300">
        <v>5.2830500000000001E-3</v>
      </c>
      <c r="S42" s="300">
        <v>3.005555E-3</v>
      </c>
      <c r="T42" s="300">
        <v>5.9465400000000002E-4</v>
      </c>
      <c r="U42" s="300">
        <v>4.3410500000000001E-4</v>
      </c>
      <c r="V42" s="300">
        <v>3.3488139999999999E-3</v>
      </c>
      <c r="W42" s="300">
        <v>6.9095099999999998E-4</v>
      </c>
      <c r="X42" s="300">
        <v>8.3531299999999996E-4</v>
      </c>
      <c r="Y42" s="300">
        <v>3.4660789999999999E-3</v>
      </c>
      <c r="Z42" s="300">
        <v>4.1195490000000001E-3</v>
      </c>
      <c r="AA42" s="301">
        <v>1.46911E-4</v>
      </c>
      <c r="AB42" s="301">
        <v>1.3955E-4</v>
      </c>
      <c r="AC42" s="302">
        <v>7.8654899999999999E-4</v>
      </c>
      <c r="AD42" s="302">
        <v>7.50791E-4</v>
      </c>
      <c r="AE42" s="302">
        <v>7.5237299999999997E-4</v>
      </c>
      <c r="AF42" s="305">
        <v>5.0000000000000002E-5</v>
      </c>
      <c r="AG42" s="303">
        <v>3.92266E-4</v>
      </c>
      <c r="AH42" s="305">
        <v>7.7600000000000002E-5</v>
      </c>
      <c r="AI42" s="304">
        <v>8.6937600000000005E-4</v>
      </c>
      <c r="AJ42" s="304">
        <v>4.3922500000000001E-4</v>
      </c>
      <c r="AK42" s="304">
        <v>5.3117099999999999E-4</v>
      </c>
      <c r="AL42" s="304">
        <v>3.5791099999999998E-4</v>
      </c>
      <c r="AM42" s="304">
        <v>1.0234399999999999E-4</v>
      </c>
      <c r="AN42" s="304">
        <v>5.9601900000000004E-4</v>
      </c>
      <c r="AO42" s="304">
        <v>9.9816100000000001E-4</v>
      </c>
      <c r="AP42" s="304">
        <v>2.5640899999999998E-4</v>
      </c>
      <c r="AQ42" s="304">
        <v>3.13288E-4</v>
      </c>
      <c r="AR42" s="304">
        <v>2.7865730000000001E-3</v>
      </c>
      <c r="AS42" s="304">
        <v>9.7093199999999998E-4</v>
      </c>
      <c r="AT42" s="304">
        <v>8.9605800000000003E-4</v>
      </c>
      <c r="AU42" s="304">
        <v>1.612154E-3</v>
      </c>
      <c r="AV42" s="244"/>
      <c r="AW42" s="243"/>
    </row>
    <row r="43" spans="1:49">
      <c r="A43" s="317" t="s">
        <v>84</v>
      </c>
      <c r="B43" s="317" t="s">
        <v>275</v>
      </c>
      <c r="C43" s="297">
        <v>2.0112480000000002E-3</v>
      </c>
      <c r="D43" s="297">
        <v>3.3902299999999998E-4</v>
      </c>
      <c r="E43" s="298">
        <v>6.2491300000000005E-4</v>
      </c>
      <c r="F43" s="299">
        <v>9.3960220000000004E-3</v>
      </c>
      <c r="G43" s="300">
        <v>1.4512031E-2</v>
      </c>
      <c r="H43" s="300">
        <v>3.6718661999999999E-2</v>
      </c>
      <c r="I43" s="300">
        <v>5.5873620000000002E-3</v>
      </c>
      <c r="J43" s="300">
        <v>6.5328529999999999E-3</v>
      </c>
      <c r="K43" s="300">
        <v>1.2863843999999999E-2</v>
      </c>
      <c r="L43" s="300">
        <v>2.6041900000000002E-4</v>
      </c>
      <c r="M43" s="300">
        <v>2.6553660000000001E-3</v>
      </c>
      <c r="N43" s="300">
        <v>4.3295220000000002E-2</v>
      </c>
      <c r="O43" s="300">
        <v>4.1826428999999998E-2</v>
      </c>
      <c r="P43" s="300">
        <v>7.6223339999999997E-3</v>
      </c>
      <c r="Q43" s="300">
        <v>1.388355E-3</v>
      </c>
      <c r="R43" s="300">
        <v>8.3225199999999999E-3</v>
      </c>
      <c r="S43" s="300">
        <v>3.2114140000000001E-3</v>
      </c>
      <c r="T43" s="300">
        <v>5.7174700000000005E-4</v>
      </c>
      <c r="U43" s="300">
        <v>7.6920500000000002E-4</v>
      </c>
      <c r="V43" s="300">
        <v>1.820552E-3</v>
      </c>
      <c r="W43" s="300">
        <v>3.3892750000000002E-3</v>
      </c>
      <c r="X43" s="300">
        <v>9.8473300000000001E-4</v>
      </c>
      <c r="Y43" s="300">
        <v>3.8094600000000001E-4</v>
      </c>
      <c r="Z43" s="300">
        <v>1.18494E-3</v>
      </c>
      <c r="AA43" s="301">
        <v>1.2487500000000001E-4</v>
      </c>
      <c r="AB43" s="301">
        <v>1.0942099999999999E-4</v>
      </c>
      <c r="AC43" s="302">
        <v>3.9813799999999997E-4</v>
      </c>
      <c r="AD43" s="302">
        <v>5.6341699999999998E-4</v>
      </c>
      <c r="AE43" s="302">
        <v>1.0169090000000001E-3</v>
      </c>
      <c r="AF43" s="305">
        <v>4.6E-5</v>
      </c>
      <c r="AG43" s="303">
        <v>3.1775599999999998E-4</v>
      </c>
      <c r="AH43" s="305">
        <v>1.9400000000000001E-5</v>
      </c>
      <c r="AI43" s="304">
        <v>7.2330400000000003E-4</v>
      </c>
      <c r="AJ43" s="304">
        <v>3.3937699999999997E-4</v>
      </c>
      <c r="AK43" s="304">
        <v>1.0361600000000001E-4</v>
      </c>
      <c r="AL43" s="319">
        <v>4.7700000000000001E-5</v>
      </c>
      <c r="AM43" s="304">
        <v>1.69397E-4</v>
      </c>
      <c r="AN43" s="304">
        <v>2.19936E-4</v>
      </c>
      <c r="AO43" s="304">
        <v>1.0275869999999999E-3</v>
      </c>
      <c r="AP43" s="304">
        <v>1.15439E-4</v>
      </c>
      <c r="AQ43" s="319">
        <v>8.7700000000000004E-5</v>
      </c>
      <c r="AR43" s="304">
        <v>1.8785589999999999E-3</v>
      </c>
      <c r="AS43" s="304">
        <v>3.2240099999999999E-4</v>
      </c>
      <c r="AT43" s="304">
        <v>1.8392699999999999E-4</v>
      </c>
      <c r="AU43" s="304">
        <v>8.3250100000000003E-4</v>
      </c>
      <c r="AV43" s="244"/>
      <c r="AW43" s="243"/>
    </row>
    <row r="44" spans="1:49">
      <c r="A44" s="317" t="s">
        <v>46</v>
      </c>
      <c r="B44" s="317" t="s">
        <v>275</v>
      </c>
      <c r="C44" s="297">
        <v>2.3908050000000002E-3</v>
      </c>
      <c r="D44" s="297">
        <v>9.5618199999999997E-4</v>
      </c>
      <c r="E44" s="298">
        <v>2.5140480000000001E-3</v>
      </c>
      <c r="F44" s="299">
        <v>3.1420490000000001E-3</v>
      </c>
      <c r="G44" s="300">
        <v>6.8512490000000002E-3</v>
      </c>
      <c r="H44" s="300">
        <v>3.2046900000000001E-3</v>
      </c>
      <c r="I44" s="300">
        <v>6.2022650000000002E-3</v>
      </c>
      <c r="J44" s="300">
        <v>9.0444400000000008E-3</v>
      </c>
      <c r="K44" s="300">
        <v>3.2887239999999998E-3</v>
      </c>
      <c r="L44" s="300">
        <v>3.306472E-3</v>
      </c>
      <c r="M44" s="300">
        <v>1.404602E-3</v>
      </c>
      <c r="N44" s="300">
        <v>5.6684389999999999E-3</v>
      </c>
      <c r="O44" s="300">
        <v>3.1156591000000001E-2</v>
      </c>
      <c r="P44" s="300">
        <v>7.8701350000000003E-3</v>
      </c>
      <c r="Q44" s="300">
        <v>9.6195600000000003E-4</v>
      </c>
      <c r="R44" s="300">
        <v>4.6114299999999997E-3</v>
      </c>
      <c r="S44" s="300">
        <v>1.1397111999999999E-2</v>
      </c>
      <c r="T44" s="300">
        <v>5.5062999999999998E-4</v>
      </c>
      <c r="U44" s="300">
        <v>6.3842800000000002E-4</v>
      </c>
      <c r="V44" s="300">
        <v>1.5524460000000001E-3</v>
      </c>
      <c r="W44" s="300">
        <v>3.4802930000000002E-3</v>
      </c>
      <c r="X44" s="300">
        <v>7.0695800000000004E-4</v>
      </c>
      <c r="Y44" s="300">
        <v>8.1841800000000001E-4</v>
      </c>
      <c r="Z44" s="300">
        <v>1.8767390000000001E-3</v>
      </c>
      <c r="AA44" s="318">
        <v>5.7500000000000002E-5</v>
      </c>
      <c r="AB44" s="301">
        <v>1.4305000000000001E-4</v>
      </c>
      <c r="AC44" s="302">
        <v>5.0285399999999995E-4</v>
      </c>
      <c r="AD44" s="302">
        <v>1.7088499999999999E-4</v>
      </c>
      <c r="AE44" s="302">
        <v>2.7114499999999998E-4</v>
      </c>
      <c r="AF44" s="305">
        <v>3.8899999999999997E-5</v>
      </c>
      <c r="AG44" s="303">
        <v>3.0994099999999999E-4</v>
      </c>
      <c r="AH44" s="305">
        <v>8.7700000000000004E-5</v>
      </c>
      <c r="AI44" s="304">
        <v>5.7315600000000001E-4</v>
      </c>
      <c r="AJ44" s="304">
        <v>3.2101699999999999E-4</v>
      </c>
      <c r="AK44" s="319">
        <v>9.0099999999999995E-5</v>
      </c>
      <c r="AL44" s="304">
        <v>1.4353900000000001E-4</v>
      </c>
      <c r="AM44" s="304">
        <v>2.2016900000000001E-4</v>
      </c>
      <c r="AN44" s="304">
        <v>3.98818E-4</v>
      </c>
      <c r="AO44" s="304">
        <v>9.2611899999999999E-4</v>
      </c>
      <c r="AP44" s="304">
        <v>1.7691699999999999E-4</v>
      </c>
      <c r="AQ44" s="319">
        <v>4.0000000000000003E-5</v>
      </c>
      <c r="AR44" s="304">
        <v>1.8737319999999999E-3</v>
      </c>
      <c r="AS44" s="304">
        <v>3.5682500000000001E-4</v>
      </c>
      <c r="AT44" s="304">
        <v>1.46707E-3</v>
      </c>
      <c r="AU44" s="304">
        <v>7.3215200000000002E-4</v>
      </c>
      <c r="AV44" s="244"/>
      <c r="AW44" s="243"/>
    </row>
    <row r="45" spans="1:49">
      <c r="A45" s="317" t="s">
        <v>304</v>
      </c>
      <c r="B45" s="317" t="s">
        <v>275</v>
      </c>
      <c r="C45" s="297">
        <v>3.2246010000000001E-3</v>
      </c>
      <c r="D45" s="297">
        <v>4.8057389999999998E-3</v>
      </c>
      <c r="E45" s="298">
        <v>1.3375999999999999E-4</v>
      </c>
      <c r="F45" s="299">
        <v>1.0468494E-2</v>
      </c>
      <c r="G45" s="300">
        <v>2.1166345999999999E-2</v>
      </c>
      <c r="H45" s="300">
        <v>1.7624425999999999E-2</v>
      </c>
      <c r="I45" s="300">
        <v>3.8267790000000002E-3</v>
      </c>
      <c r="J45" s="300">
        <v>5.4793660000000003E-3</v>
      </c>
      <c r="K45" s="300">
        <v>7.0993297999999996E-2</v>
      </c>
      <c r="L45" s="300">
        <v>1.7960099999999999E-4</v>
      </c>
      <c r="M45" s="300">
        <v>8.5840150000000004E-3</v>
      </c>
      <c r="N45" s="300">
        <v>4.2661183999999998E-2</v>
      </c>
      <c r="O45" s="300">
        <v>4.4072083999999997E-2</v>
      </c>
      <c r="P45" s="300">
        <v>7.6909300000000003E-3</v>
      </c>
      <c r="Q45" s="300">
        <v>2.6519439999999998E-3</v>
      </c>
      <c r="R45" s="300">
        <v>3.6644049999999999E-3</v>
      </c>
      <c r="S45" s="300">
        <v>1.5519072E-2</v>
      </c>
      <c r="T45" s="300">
        <v>2.345855E-3</v>
      </c>
      <c r="U45" s="300">
        <v>2.7392190000000002E-3</v>
      </c>
      <c r="V45" s="300">
        <v>1.7914630000000001E-3</v>
      </c>
      <c r="W45" s="300">
        <v>6.2432319999999996E-3</v>
      </c>
      <c r="X45" s="300">
        <v>1.1876E-3</v>
      </c>
      <c r="Y45" s="300">
        <v>2.6150000000000001E-4</v>
      </c>
      <c r="Z45" s="300">
        <v>7.8235299999999995E-4</v>
      </c>
      <c r="AA45" s="318">
        <v>8.4300000000000003E-5</v>
      </c>
      <c r="AB45" s="318">
        <v>8.7600000000000002E-5</v>
      </c>
      <c r="AC45" s="302">
        <v>2.3798800000000001E-4</v>
      </c>
      <c r="AD45" s="302">
        <v>2.6847699999999998E-4</v>
      </c>
      <c r="AE45" s="302">
        <v>2.5183399999999999E-4</v>
      </c>
      <c r="AF45" s="305">
        <v>1.9000000000000001E-5</v>
      </c>
      <c r="AG45" s="303">
        <v>3.5768300000000002E-4</v>
      </c>
      <c r="AH45" s="303">
        <v>2.0333699999999999E-4</v>
      </c>
      <c r="AI45" s="304">
        <v>9.1660299999999999E-4</v>
      </c>
      <c r="AJ45" s="304">
        <v>3.2914899999999999E-4</v>
      </c>
      <c r="AK45" s="304">
        <v>1.3418800000000001E-4</v>
      </c>
      <c r="AL45" s="304">
        <v>3.3554800000000002E-4</v>
      </c>
      <c r="AM45" s="304">
        <v>8.8824200000000002E-4</v>
      </c>
      <c r="AN45" s="304">
        <v>5.4501500000000004E-4</v>
      </c>
      <c r="AO45" s="304">
        <v>1.1917640000000001E-3</v>
      </c>
      <c r="AP45" s="304">
        <v>3.7161900000000001E-4</v>
      </c>
      <c r="AQ45" s="319">
        <v>6.3999999999999997E-5</v>
      </c>
      <c r="AR45" s="304">
        <v>1.855558E-3</v>
      </c>
      <c r="AS45" s="304">
        <v>3.6763399999999998E-4</v>
      </c>
      <c r="AT45" s="304">
        <v>2.14002E-4</v>
      </c>
      <c r="AU45" s="304">
        <v>5.1593899999999998E-4</v>
      </c>
      <c r="AV45" s="244"/>
      <c r="AW45" s="243"/>
    </row>
    <row r="46" spans="1:49">
      <c r="A46" s="317" t="s">
        <v>305</v>
      </c>
      <c r="B46" s="317" t="s">
        <v>275</v>
      </c>
      <c r="C46" s="297">
        <v>2.5132699999999997E-4</v>
      </c>
      <c r="D46" s="297">
        <v>2.5409199999999998E-4</v>
      </c>
      <c r="E46" s="298">
        <v>2.6385900000000002E-4</v>
      </c>
      <c r="F46" s="299">
        <v>2.825634E-3</v>
      </c>
      <c r="G46" s="300">
        <v>4.2083923000000002E-2</v>
      </c>
      <c r="H46" s="300">
        <v>2.4876954999999999E-2</v>
      </c>
      <c r="I46" s="300">
        <v>9.7180630000000007E-3</v>
      </c>
      <c r="J46" s="300">
        <v>5.078155E-3</v>
      </c>
      <c r="K46" s="300">
        <v>7.0809548999999999E-2</v>
      </c>
      <c r="L46" s="300">
        <v>3.838457E-3</v>
      </c>
      <c r="M46" s="300">
        <v>4.3556139999999998E-3</v>
      </c>
      <c r="N46" s="300">
        <v>3.8895065999999999E-2</v>
      </c>
      <c r="O46" s="300">
        <v>3.8505398000000003E-2</v>
      </c>
      <c r="P46" s="300">
        <v>7.2293369999999997E-3</v>
      </c>
      <c r="Q46" s="300">
        <v>1.3218189999999999E-3</v>
      </c>
      <c r="R46" s="300">
        <v>5.058295E-3</v>
      </c>
      <c r="S46" s="300">
        <v>9.1091130000000003E-3</v>
      </c>
      <c r="T46" s="300">
        <v>4.6435299999999998E-4</v>
      </c>
      <c r="U46" s="300">
        <v>3.3329200000000001E-4</v>
      </c>
      <c r="V46" s="300">
        <v>1.227702E-3</v>
      </c>
      <c r="W46" s="300">
        <v>3.1132199999999999E-3</v>
      </c>
      <c r="X46" s="300">
        <v>2.7512100000000002E-4</v>
      </c>
      <c r="Y46" s="300">
        <v>5.5927199999999998E-4</v>
      </c>
      <c r="Z46" s="300">
        <v>1.905529E-3</v>
      </c>
      <c r="AA46" s="301">
        <v>1.06029E-4</v>
      </c>
      <c r="AB46" s="318">
        <v>9.7899999999999994E-5</v>
      </c>
      <c r="AC46" s="302">
        <v>1.17785E-4</v>
      </c>
      <c r="AD46" s="302">
        <v>1.81819E-4</v>
      </c>
      <c r="AE46" s="302">
        <v>2.2625999999999999E-4</v>
      </c>
      <c r="AF46" s="305">
        <v>4.07E-5</v>
      </c>
      <c r="AG46" s="303">
        <v>4.00701E-4</v>
      </c>
      <c r="AH46" s="305">
        <v>6.5400000000000004E-5</v>
      </c>
      <c r="AI46" s="304">
        <v>8.98762E-4</v>
      </c>
      <c r="AJ46" s="304">
        <v>2.9145899999999999E-4</v>
      </c>
      <c r="AK46" s="304">
        <v>3.5125899999999998E-4</v>
      </c>
      <c r="AL46" s="319">
        <v>7.9200000000000001E-5</v>
      </c>
      <c r="AM46" s="304">
        <v>2.68836E-4</v>
      </c>
      <c r="AN46" s="304">
        <v>6.2321900000000005E-4</v>
      </c>
      <c r="AO46" s="304">
        <v>8.9104899999999999E-4</v>
      </c>
      <c r="AP46" s="304">
        <v>1.2761000000000001E-4</v>
      </c>
      <c r="AQ46" s="319">
        <v>4.1600000000000002E-5</v>
      </c>
      <c r="AR46" s="304">
        <v>1.9936939999999998E-3</v>
      </c>
      <c r="AS46" s="304">
        <v>4.2789800000000002E-4</v>
      </c>
      <c r="AT46" s="304">
        <v>1.2742750000000001E-3</v>
      </c>
      <c r="AU46" s="304">
        <v>5.1128399999999998E-4</v>
      </c>
      <c r="AV46" s="244"/>
      <c r="AW46" s="243"/>
    </row>
    <row r="47" spans="1:49">
      <c r="A47" s="317" t="s">
        <v>306</v>
      </c>
      <c r="B47" s="317" t="s">
        <v>276</v>
      </c>
      <c r="C47" s="297">
        <v>2.0003070000000002E-3</v>
      </c>
      <c r="D47" s="297">
        <v>9.4162300000000005E-4</v>
      </c>
      <c r="E47" s="298">
        <v>4.9508199999999999E-4</v>
      </c>
      <c r="F47" s="299">
        <v>9.2780420000000002E-3</v>
      </c>
      <c r="G47" s="300">
        <v>6.1056729999999998E-3</v>
      </c>
      <c r="H47" s="300">
        <v>5.3443804999999997E-2</v>
      </c>
      <c r="I47" s="300">
        <v>7.8363549999999997E-3</v>
      </c>
      <c r="J47" s="300">
        <v>6.8770050000000003E-3</v>
      </c>
      <c r="K47" s="300">
        <v>1.2684910000000001E-3</v>
      </c>
      <c r="L47" s="300">
        <v>8.6756130000000004E-3</v>
      </c>
      <c r="M47" s="300">
        <v>2.1331620000000001E-3</v>
      </c>
      <c r="N47" s="300">
        <v>3.743817E-3</v>
      </c>
      <c r="O47" s="300">
        <v>3.7213528000000003E-2</v>
      </c>
      <c r="P47" s="300">
        <v>6.5339609999999996E-3</v>
      </c>
      <c r="Q47" s="300">
        <v>1.3338720000000001E-3</v>
      </c>
      <c r="R47" s="300">
        <v>6.99009E-4</v>
      </c>
      <c r="S47" s="300">
        <v>1.582106E-3</v>
      </c>
      <c r="T47" s="320">
        <v>7.75E-5</v>
      </c>
      <c r="U47" s="300">
        <v>8.7185500000000005E-4</v>
      </c>
      <c r="V47" s="300">
        <v>3.4071980000000002E-3</v>
      </c>
      <c r="W47" s="300">
        <v>6.9520499999999995E-4</v>
      </c>
      <c r="X47" s="300">
        <v>1.016826E-3</v>
      </c>
      <c r="Y47" s="300">
        <v>2.5898000000000002E-4</v>
      </c>
      <c r="Z47" s="300">
        <v>1.5905699999999999E-3</v>
      </c>
      <c r="AA47" s="301">
        <v>1.0855E-4</v>
      </c>
      <c r="AB47" s="318">
        <v>9.5699999999999995E-5</v>
      </c>
      <c r="AC47" s="302">
        <v>9.4275900000000004E-4</v>
      </c>
      <c r="AD47" s="302">
        <v>1.6097600000000001E-4</v>
      </c>
      <c r="AE47" s="302">
        <v>1.89311E-4</v>
      </c>
      <c r="AF47" s="305">
        <v>3.1300000000000002E-5</v>
      </c>
      <c r="AG47" s="303">
        <v>5.9535800000000004E-4</v>
      </c>
      <c r="AH47" s="305">
        <v>1.7E-5</v>
      </c>
      <c r="AI47" s="304">
        <v>3.5385199999999999E-4</v>
      </c>
      <c r="AJ47" s="304">
        <v>5.7536100000000004E-4</v>
      </c>
      <c r="AK47" s="304">
        <v>2.06448E-4</v>
      </c>
      <c r="AL47" s="304">
        <v>1.7125899999999999E-4</v>
      </c>
      <c r="AM47" s="304">
        <v>1.7656E-4</v>
      </c>
      <c r="AN47" s="304">
        <v>2.9689700000000001E-4</v>
      </c>
      <c r="AO47" s="304">
        <v>1.085541E-3</v>
      </c>
      <c r="AP47" s="319">
        <v>4.6199999999999998E-5</v>
      </c>
      <c r="AQ47" s="319">
        <v>3.9499999999999998E-5</v>
      </c>
      <c r="AR47" s="304">
        <v>2.0234010000000002E-3</v>
      </c>
      <c r="AS47" s="304">
        <v>3.4244800000000003E-4</v>
      </c>
      <c r="AT47" s="304">
        <v>4.41851E-4</v>
      </c>
      <c r="AU47" s="304">
        <v>6.2077900000000001E-4</v>
      </c>
      <c r="AV47" s="244"/>
      <c r="AW47" s="243"/>
    </row>
    <row r="48" spans="1:49">
      <c r="A48" s="317" t="s">
        <v>308</v>
      </c>
      <c r="B48" s="317" t="s">
        <v>275</v>
      </c>
      <c r="C48" s="297">
        <v>1.6965060000000001E-2</v>
      </c>
      <c r="D48" s="297">
        <v>2.6700900000000002E-4</v>
      </c>
      <c r="E48" s="298">
        <v>1.9386499999999999E-4</v>
      </c>
      <c r="F48" s="299">
        <v>4.0222679999999999E-3</v>
      </c>
      <c r="G48" s="300">
        <v>2.6678074999999999E-2</v>
      </c>
      <c r="H48" s="300">
        <v>4.6623378E-2</v>
      </c>
      <c r="I48" s="300">
        <v>7.6886890000000003E-3</v>
      </c>
      <c r="J48" s="300">
        <v>2.6525450000000001E-3</v>
      </c>
      <c r="K48" s="300">
        <v>9.4816139999999993E-3</v>
      </c>
      <c r="L48" s="300">
        <v>9.7005500000000005E-4</v>
      </c>
      <c r="M48" s="300">
        <v>2.427888E-3</v>
      </c>
      <c r="N48" s="300">
        <v>1.2606612999999999E-2</v>
      </c>
      <c r="O48" s="300">
        <v>2.1774429999999998E-3</v>
      </c>
      <c r="P48" s="300">
        <v>1.0445700000000001E-4</v>
      </c>
      <c r="Q48" s="300">
        <v>1.476481E-3</v>
      </c>
      <c r="R48" s="300">
        <v>7.2016830000000004E-3</v>
      </c>
      <c r="S48" s="300">
        <v>6.1888189999999999E-3</v>
      </c>
      <c r="T48" s="300">
        <v>3.0354399999999999E-4</v>
      </c>
      <c r="U48" s="300">
        <v>3.2429099999999999E-4</v>
      </c>
      <c r="V48" s="300">
        <v>2.691826E-3</v>
      </c>
      <c r="W48" s="300">
        <v>1.890292E-3</v>
      </c>
      <c r="X48" s="300">
        <v>1.0607839999999999E-3</v>
      </c>
      <c r="Y48" s="300">
        <v>2.7455900000000001E-4</v>
      </c>
      <c r="Z48" s="300">
        <v>1.3465300000000001E-3</v>
      </c>
      <c r="AA48" s="301">
        <v>1.4875899999999999E-4</v>
      </c>
      <c r="AB48" s="301">
        <v>1.34955E-4</v>
      </c>
      <c r="AC48" s="302">
        <v>1.6618399999999999E-4</v>
      </c>
      <c r="AD48" s="321">
        <v>8.6100000000000006E-5</v>
      </c>
      <c r="AE48" s="302">
        <v>1.19219E-4</v>
      </c>
      <c r="AF48" s="305">
        <v>5.0500000000000001E-5</v>
      </c>
      <c r="AG48" s="303">
        <v>4.0145099999999999E-4</v>
      </c>
      <c r="AH48" s="303">
        <v>1.09623E-4</v>
      </c>
      <c r="AI48" s="304">
        <v>5.0465600000000003E-4</v>
      </c>
      <c r="AJ48" s="304">
        <v>2.1793299999999999E-4</v>
      </c>
      <c r="AK48" s="304">
        <v>1.25012E-4</v>
      </c>
      <c r="AL48" s="304">
        <v>2.3914499999999999E-4</v>
      </c>
      <c r="AM48" s="304">
        <v>1.90829E-4</v>
      </c>
      <c r="AN48" s="304">
        <v>2.7054999999999999E-4</v>
      </c>
      <c r="AO48" s="304">
        <v>1.2141140000000001E-3</v>
      </c>
      <c r="AP48" s="319">
        <v>6.8899999999999994E-5</v>
      </c>
      <c r="AQ48" s="319">
        <v>6.4700000000000001E-5</v>
      </c>
      <c r="AR48" s="304">
        <v>9.0055799999999998E-4</v>
      </c>
      <c r="AS48" s="304">
        <v>4.25673E-4</v>
      </c>
      <c r="AT48" s="304">
        <v>2.7040899999999999E-4</v>
      </c>
      <c r="AU48" s="304">
        <v>7.6379200000000001E-4</v>
      </c>
      <c r="AV48" s="244"/>
      <c r="AW48" s="243"/>
    </row>
    <row r="49" spans="1:49">
      <c r="A49" s="317" t="s">
        <v>316</v>
      </c>
      <c r="B49" s="317" t="s">
        <v>275</v>
      </c>
      <c r="C49" s="297">
        <v>1.326629E-3</v>
      </c>
      <c r="D49" s="297">
        <v>4.6770500000000001E-4</v>
      </c>
      <c r="E49" s="298">
        <v>4.5297000000000002E-4</v>
      </c>
      <c r="F49" s="299">
        <v>1.017275E-2</v>
      </c>
      <c r="G49" s="300">
        <v>3.4301534000000002E-2</v>
      </c>
      <c r="H49" s="300">
        <v>1.5521720000000001E-3</v>
      </c>
      <c r="I49" s="300">
        <v>9.274951E-3</v>
      </c>
      <c r="J49" s="300">
        <v>1.1527516999999999E-2</v>
      </c>
      <c r="K49" s="300">
        <v>6.2363957999999997E-2</v>
      </c>
      <c r="L49" s="300">
        <v>8.8756400000000006E-3</v>
      </c>
      <c r="M49" s="300">
        <v>1.0185509000000001E-2</v>
      </c>
      <c r="N49" s="300">
        <v>1.4312218E-2</v>
      </c>
      <c r="O49" s="300">
        <v>2.5097431999999999E-2</v>
      </c>
      <c r="P49" s="300">
        <v>4.2479759999999997E-3</v>
      </c>
      <c r="Q49" s="300">
        <v>4.6980679999999997E-3</v>
      </c>
      <c r="R49" s="300">
        <v>2.5876247000000002E-2</v>
      </c>
      <c r="S49" s="300">
        <v>1.8636620000000001E-3</v>
      </c>
      <c r="T49" s="300">
        <v>1.176648E-3</v>
      </c>
      <c r="U49" s="300">
        <v>1.0364459999999999E-3</v>
      </c>
      <c r="V49" s="300">
        <v>2.2170610000000002E-3</v>
      </c>
      <c r="W49" s="300">
        <v>1.445163E-3</v>
      </c>
      <c r="X49" s="300">
        <v>1.6557099999999999E-3</v>
      </c>
      <c r="Y49" s="300">
        <v>4.5251029999999999E-3</v>
      </c>
      <c r="Z49" s="300">
        <v>4.2471339999999996E-3</v>
      </c>
      <c r="AA49" s="301">
        <v>1.4760700000000001E-4</v>
      </c>
      <c r="AB49" s="318">
        <v>9.8800000000000003E-5</v>
      </c>
      <c r="AC49" s="302">
        <v>5.9680099999999999E-4</v>
      </c>
      <c r="AD49" s="302">
        <v>7.4427200000000003E-4</v>
      </c>
      <c r="AE49" s="302">
        <v>3.4487139999999999E-3</v>
      </c>
      <c r="AF49" s="305">
        <v>6.7799999999999995E-5</v>
      </c>
      <c r="AG49" s="303">
        <v>4.37441E-4</v>
      </c>
      <c r="AH49" s="303">
        <v>1.22235E-4</v>
      </c>
      <c r="AI49" s="304">
        <v>8.2301599999999998E-4</v>
      </c>
      <c r="AJ49" s="304">
        <v>8.7966300000000004E-4</v>
      </c>
      <c r="AK49" s="304">
        <v>3.30145E-4</v>
      </c>
      <c r="AL49" s="304">
        <v>5.5732799999999995E-4</v>
      </c>
      <c r="AM49" s="304">
        <v>3.2500600000000003E-4</v>
      </c>
      <c r="AN49" s="304">
        <v>1.061275E-3</v>
      </c>
      <c r="AO49" s="304">
        <v>8.6143199999999997E-4</v>
      </c>
      <c r="AP49" s="304">
        <v>3.0863700000000001E-4</v>
      </c>
      <c r="AQ49" s="319">
        <v>7.9599999999999997E-5</v>
      </c>
      <c r="AR49" s="304">
        <v>7.2119000000000003E-4</v>
      </c>
      <c r="AS49" s="304">
        <v>4.3647899999999998E-4</v>
      </c>
      <c r="AT49" s="304">
        <v>5.8919699999999996E-4</v>
      </c>
      <c r="AU49" s="304">
        <v>1.414315E-3</v>
      </c>
      <c r="AV49" s="244"/>
      <c r="AW49" s="243"/>
    </row>
    <row r="50" spans="1:49">
      <c r="A50" s="317" t="s">
        <v>317</v>
      </c>
      <c r="B50" s="317" t="s">
        <v>275</v>
      </c>
      <c r="C50" s="297">
        <v>1.9697460000000001E-3</v>
      </c>
      <c r="D50" s="297">
        <v>3.3944900000000002E-4</v>
      </c>
      <c r="E50" s="298">
        <v>4.0996000000000001E-4</v>
      </c>
      <c r="F50" s="299">
        <v>7.3758579999999999E-3</v>
      </c>
      <c r="G50" s="300">
        <v>7.5883613000000003E-2</v>
      </c>
      <c r="H50" s="300">
        <v>4.5971274999999999E-2</v>
      </c>
      <c r="I50" s="300">
        <v>1.689442E-2</v>
      </c>
      <c r="J50" s="300">
        <v>3.7739000000000002E-3</v>
      </c>
      <c r="K50" s="300">
        <v>7.4533828999999996E-2</v>
      </c>
      <c r="L50" s="300">
        <v>1.3675430000000001E-2</v>
      </c>
      <c r="M50" s="300">
        <v>2.8476930000000001E-3</v>
      </c>
      <c r="N50" s="300">
        <v>1.7035100000000001E-3</v>
      </c>
      <c r="O50" s="300">
        <v>3.8641331000000001E-2</v>
      </c>
      <c r="P50" s="300">
        <v>5.5731599999999997E-4</v>
      </c>
      <c r="Q50" s="300">
        <v>1.919977E-3</v>
      </c>
      <c r="R50" s="300">
        <v>3.6082750000000002E-3</v>
      </c>
      <c r="S50" s="300">
        <v>4.6620059999999998E-3</v>
      </c>
      <c r="T50" s="300">
        <v>1.906865E-3</v>
      </c>
      <c r="U50" s="300">
        <v>1.9477889999999999E-3</v>
      </c>
      <c r="V50" s="300">
        <v>2.2212099999999999E-3</v>
      </c>
      <c r="W50" s="300">
        <v>1.8006280000000001E-3</v>
      </c>
      <c r="X50" s="300">
        <v>6.1784299999999997E-4</v>
      </c>
      <c r="Y50" s="300">
        <v>1.271987E-3</v>
      </c>
      <c r="Z50" s="300">
        <v>2.2292060000000001E-3</v>
      </c>
      <c r="AA50" s="301">
        <v>1.41283E-4</v>
      </c>
      <c r="AB50" s="318">
        <v>9.0699999999999996E-5</v>
      </c>
      <c r="AC50" s="302">
        <v>1.2526239999999999E-3</v>
      </c>
      <c r="AD50" s="302">
        <v>8.8151899999999999E-4</v>
      </c>
      <c r="AE50" s="321">
        <v>8.1299999999999997E-5</v>
      </c>
      <c r="AF50" s="305">
        <v>7.4599999999999997E-5</v>
      </c>
      <c r="AG50" s="303">
        <v>4.3397100000000001E-4</v>
      </c>
      <c r="AH50" s="303">
        <v>1.2569799999999999E-4</v>
      </c>
      <c r="AI50" s="304">
        <v>2.9492599999999999E-4</v>
      </c>
      <c r="AJ50" s="304">
        <v>6.6376300000000005E-4</v>
      </c>
      <c r="AK50" s="304">
        <v>1.07483E-4</v>
      </c>
      <c r="AL50" s="319">
        <v>7.2700000000000005E-5</v>
      </c>
      <c r="AM50" s="304">
        <v>1.1113800000000001E-4</v>
      </c>
      <c r="AN50" s="304">
        <v>1.78655E-4</v>
      </c>
      <c r="AO50" s="304">
        <v>6.7017499999999996E-4</v>
      </c>
      <c r="AP50" s="304">
        <v>1.5421E-4</v>
      </c>
      <c r="AQ50" s="319">
        <v>5.5000000000000002E-5</v>
      </c>
      <c r="AR50" s="304">
        <v>1.9620099999999999E-4</v>
      </c>
      <c r="AS50" s="304">
        <v>4.6730300000000002E-4</v>
      </c>
      <c r="AT50" s="304">
        <v>3.1501400000000002E-4</v>
      </c>
      <c r="AU50" s="304">
        <v>7.5617900000000005E-4</v>
      </c>
      <c r="AV50" s="244"/>
      <c r="AW50" s="243"/>
    </row>
    <row r="51" spans="1:49">
      <c r="A51" s="317" t="s">
        <v>26</v>
      </c>
      <c r="B51" s="317" t="s">
        <v>275</v>
      </c>
      <c r="C51" s="297">
        <v>1.5672571E-2</v>
      </c>
      <c r="D51" s="297">
        <v>1.028981E-3</v>
      </c>
      <c r="E51" s="298">
        <v>1.1240410000000001E-3</v>
      </c>
      <c r="F51" s="299">
        <v>1.0747876E-2</v>
      </c>
      <c r="G51" s="300">
        <v>7.5631791000000004E-2</v>
      </c>
      <c r="H51" s="300">
        <v>1.2453659000000001E-2</v>
      </c>
      <c r="I51" s="300">
        <v>6.7653749999999997E-3</v>
      </c>
      <c r="J51" s="300">
        <v>3.2944210000000001E-3</v>
      </c>
      <c r="K51" s="300">
        <v>6.6734289999999998E-3</v>
      </c>
      <c r="L51" s="300">
        <v>4.0627739999999999E-3</v>
      </c>
      <c r="M51" s="300">
        <v>3.2720620000000001E-3</v>
      </c>
      <c r="N51" s="300">
        <v>3.6728353999999998E-2</v>
      </c>
      <c r="O51" s="300">
        <v>4.1316924999999997E-2</v>
      </c>
      <c r="P51" s="300">
        <v>8.1385799999999994E-3</v>
      </c>
      <c r="Q51" s="300">
        <v>1.414497E-3</v>
      </c>
      <c r="R51" s="300">
        <v>2.087673E-3</v>
      </c>
      <c r="S51" s="300">
        <v>1.0783850000000001E-3</v>
      </c>
      <c r="T51" s="300">
        <v>5.8426400000000003E-4</v>
      </c>
      <c r="U51" s="300">
        <v>8.8962999999999998E-4</v>
      </c>
      <c r="V51" s="300">
        <v>3.589638E-3</v>
      </c>
      <c r="W51" s="300">
        <v>3.1963450000000002E-3</v>
      </c>
      <c r="X51" s="300">
        <v>1.507853E-3</v>
      </c>
      <c r="Y51" s="300">
        <v>1.8349600000000001E-4</v>
      </c>
      <c r="Z51" s="300">
        <v>8.3117200000000003E-4</v>
      </c>
      <c r="AA51" s="301">
        <v>1.2632799999999999E-4</v>
      </c>
      <c r="AB51" s="301">
        <v>2.0347E-4</v>
      </c>
      <c r="AC51" s="302">
        <v>7.7166599999999995E-4</v>
      </c>
      <c r="AD51" s="302">
        <v>7.31662E-4</v>
      </c>
      <c r="AE51" s="302">
        <v>2.0881299999999999E-4</v>
      </c>
      <c r="AF51" s="305">
        <v>4.4199999999999997E-5</v>
      </c>
      <c r="AG51" s="303">
        <v>3.91722E-4</v>
      </c>
      <c r="AH51" s="305">
        <v>7.2200000000000007E-5</v>
      </c>
      <c r="AI51" s="304">
        <v>4.6025699999999999E-4</v>
      </c>
      <c r="AJ51" s="304">
        <v>2.6012600000000001E-4</v>
      </c>
      <c r="AK51" s="319">
        <v>9.4199999999999999E-5</v>
      </c>
      <c r="AL51" s="304">
        <v>1.2022E-4</v>
      </c>
      <c r="AM51" s="304">
        <v>1.04979E-4</v>
      </c>
      <c r="AN51" s="304">
        <v>2.27025E-4</v>
      </c>
      <c r="AO51" s="304">
        <v>8.5167000000000001E-4</v>
      </c>
      <c r="AP51" s="319">
        <v>9.5000000000000005E-5</v>
      </c>
      <c r="AQ51" s="304">
        <v>1.5350100000000001E-4</v>
      </c>
      <c r="AR51" s="304">
        <v>1.5002099999999999E-4</v>
      </c>
      <c r="AS51" s="319">
        <v>6.2700000000000006E-5</v>
      </c>
      <c r="AT51" s="304">
        <v>3.2043399999999997E-4</v>
      </c>
      <c r="AU51" s="304">
        <v>4.7496399999999997E-4</v>
      </c>
      <c r="AV51" s="244"/>
      <c r="AW51" s="243"/>
    </row>
    <row r="52" spans="1:49">
      <c r="A52" s="317" t="s">
        <v>131</v>
      </c>
      <c r="B52" s="317" t="s">
        <v>275</v>
      </c>
      <c r="C52" s="297">
        <v>1.5690719999999999E-3</v>
      </c>
      <c r="D52" s="297">
        <v>7.16878E-4</v>
      </c>
      <c r="E52" s="298">
        <v>2.5421900000000003E-4</v>
      </c>
      <c r="F52" s="299">
        <v>4.9734260000000004E-3</v>
      </c>
      <c r="G52" s="300">
        <v>2.8669869000000001E-2</v>
      </c>
      <c r="H52" s="300">
        <v>2.5820066999999999E-2</v>
      </c>
      <c r="I52" s="300">
        <v>8.9866379999999999E-3</v>
      </c>
      <c r="J52" s="300">
        <v>3.3883680000000001E-3</v>
      </c>
      <c r="K52" s="300">
        <v>9.2626080999999999E-2</v>
      </c>
      <c r="L52" s="300">
        <v>1.2230885E-2</v>
      </c>
      <c r="M52" s="300">
        <v>2.08128E-4</v>
      </c>
      <c r="N52" s="300">
        <v>4.0289518000000003E-2</v>
      </c>
      <c r="O52" s="300">
        <v>4.2550536E-2</v>
      </c>
      <c r="P52" s="300">
        <v>7.0136799999999996E-3</v>
      </c>
      <c r="Q52" s="300">
        <v>1.192413E-3</v>
      </c>
      <c r="R52" s="300">
        <v>3.8707669999999998E-3</v>
      </c>
      <c r="S52" s="300">
        <v>2.5658450000000002E-3</v>
      </c>
      <c r="T52" s="300">
        <v>9.40532E-4</v>
      </c>
      <c r="U52" s="300">
        <v>9.9631000000000003E-4</v>
      </c>
      <c r="V52" s="300">
        <v>1.624445E-3</v>
      </c>
      <c r="W52" s="300">
        <v>7.8592699999999996E-4</v>
      </c>
      <c r="X52" s="300">
        <v>5.9502999999999997E-4</v>
      </c>
      <c r="Y52" s="300">
        <v>1.098304E-3</v>
      </c>
      <c r="Z52" s="300">
        <v>6.0766200000000002E-4</v>
      </c>
      <c r="AA52" s="301">
        <v>2.22165E-4</v>
      </c>
      <c r="AB52" s="318">
        <v>9.4900000000000003E-5</v>
      </c>
      <c r="AC52" s="302">
        <v>1.3939900000000001E-4</v>
      </c>
      <c r="AD52" s="302">
        <v>1.52931E-4</v>
      </c>
      <c r="AE52" s="321">
        <v>8.03E-5</v>
      </c>
      <c r="AF52" s="305">
        <v>4.1600000000000002E-5</v>
      </c>
      <c r="AG52" s="303">
        <v>4.1990000000000001E-4</v>
      </c>
      <c r="AH52" s="303">
        <v>1.2454600000000001E-4</v>
      </c>
      <c r="AI52" s="304">
        <v>9.2308899999999998E-4</v>
      </c>
      <c r="AJ52" s="304">
        <v>3.9559600000000001E-4</v>
      </c>
      <c r="AK52" s="304">
        <v>2.1094199999999999E-4</v>
      </c>
      <c r="AL52" s="304">
        <v>1.3370499999999999E-4</v>
      </c>
      <c r="AM52" s="304">
        <v>1.7919100000000001E-4</v>
      </c>
      <c r="AN52" s="304">
        <v>2.1484E-4</v>
      </c>
      <c r="AO52" s="304">
        <v>1.014051E-3</v>
      </c>
      <c r="AP52" s="319">
        <v>5.8300000000000001E-5</v>
      </c>
      <c r="AQ52" s="319">
        <v>8.6600000000000004E-5</v>
      </c>
      <c r="AR52" s="304">
        <v>3.4306000000000001E-4</v>
      </c>
      <c r="AS52" s="304">
        <v>1.94389E-4</v>
      </c>
      <c r="AT52" s="304">
        <v>1.52724E-4</v>
      </c>
      <c r="AU52" s="304">
        <v>9.1100899999999995E-4</v>
      </c>
      <c r="AV52" s="244"/>
      <c r="AW52" s="243"/>
    </row>
    <row r="53" spans="1:49">
      <c r="A53" s="317" t="s">
        <v>237</v>
      </c>
      <c r="B53" s="317" t="s">
        <v>325</v>
      </c>
      <c r="C53" s="297">
        <v>6.3880730000000002E-3</v>
      </c>
      <c r="D53" s="297">
        <v>4.2854999999999998E-4</v>
      </c>
      <c r="E53" s="298">
        <v>4.6045599999999998E-4</v>
      </c>
      <c r="F53" s="299">
        <v>6.1209000000000003E-4</v>
      </c>
      <c r="G53" s="300">
        <v>3.5981618E-2</v>
      </c>
      <c r="H53" s="300">
        <v>1.9166350000000001E-3</v>
      </c>
      <c r="I53" s="300">
        <v>5.2815655000000003E-2</v>
      </c>
      <c r="J53" s="300">
        <v>2.2857979999999999E-3</v>
      </c>
      <c r="K53" s="300">
        <v>3.4897504000000003E-2</v>
      </c>
      <c r="L53" s="300">
        <v>8.4723699999999999E-3</v>
      </c>
      <c r="M53" s="300">
        <v>3.9389280000000004E-3</v>
      </c>
      <c r="N53" s="300">
        <v>3.6925605E-2</v>
      </c>
      <c r="O53" s="300">
        <v>3.0730639999999999E-3</v>
      </c>
      <c r="P53" s="300">
        <v>7.7422070000000001E-3</v>
      </c>
      <c r="Q53" s="300">
        <v>1.1814600000000001E-3</v>
      </c>
      <c r="R53" s="300">
        <v>3.1848269999999999E-3</v>
      </c>
      <c r="S53" s="300">
        <v>2.0181209999999999E-3</v>
      </c>
      <c r="T53" s="300">
        <v>8.6157499999999995E-4</v>
      </c>
      <c r="U53" s="300">
        <v>8.4942000000000004E-4</v>
      </c>
      <c r="V53" s="300">
        <v>3.5505509999999999E-3</v>
      </c>
      <c r="W53" s="300">
        <v>1.9677449999999999E-3</v>
      </c>
      <c r="X53" s="300">
        <v>1.061242E-3</v>
      </c>
      <c r="Y53" s="300">
        <v>1.201546E-3</v>
      </c>
      <c r="Z53" s="300">
        <v>1.304777E-3</v>
      </c>
      <c r="AA53" s="301">
        <v>1.3638499999999999E-4</v>
      </c>
      <c r="AB53" s="301">
        <v>1.33755E-4</v>
      </c>
      <c r="AC53" s="302">
        <v>5.7760500000000002E-4</v>
      </c>
      <c r="AD53" s="302">
        <v>1.4635000000000001E-4</v>
      </c>
      <c r="AE53" s="302">
        <v>1.57811E-4</v>
      </c>
      <c r="AF53" s="305">
        <v>5.3999999999999998E-5</v>
      </c>
      <c r="AG53" s="303">
        <v>4.2313600000000001E-4</v>
      </c>
      <c r="AH53" s="305">
        <v>4.6300000000000001E-5</v>
      </c>
      <c r="AI53" s="304">
        <v>4.8843900000000002E-4</v>
      </c>
      <c r="AJ53" s="304">
        <v>5.9313900000000001E-4</v>
      </c>
      <c r="AK53" s="304">
        <v>1.7005000000000001E-4</v>
      </c>
      <c r="AL53" s="304">
        <v>1.02917E-4</v>
      </c>
      <c r="AM53" s="319">
        <v>8.4400000000000005E-5</v>
      </c>
      <c r="AN53" s="304">
        <v>2.8207900000000002E-4</v>
      </c>
      <c r="AO53" s="304">
        <v>9.0417700000000004E-4</v>
      </c>
      <c r="AP53" s="319">
        <v>6.3600000000000001E-5</v>
      </c>
      <c r="AQ53" s="304">
        <v>1.44974E-4</v>
      </c>
      <c r="AR53" s="304">
        <v>1.5132000000000001E-4</v>
      </c>
      <c r="AS53" s="304">
        <v>1.7680899999999999E-4</v>
      </c>
      <c r="AT53" s="304">
        <v>1.310732E-3</v>
      </c>
      <c r="AU53" s="304">
        <v>1.0746880000000001E-3</v>
      </c>
      <c r="AV53" s="244"/>
      <c r="AW53" s="243"/>
    </row>
    <row r="54" spans="1:49">
      <c r="A54" s="317" t="s">
        <v>371</v>
      </c>
      <c r="B54" s="317" t="s">
        <v>277</v>
      </c>
      <c r="C54" s="297">
        <v>8.6344700000000004E-4</v>
      </c>
      <c r="D54" s="297">
        <v>7.8201500000000005E-4</v>
      </c>
      <c r="E54" s="322">
        <v>6.8399999999999996E-5</v>
      </c>
      <c r="F54" s="299">
        <v>4.3593899999999999E-4</v>
      </c>
      <c r="G54" s="300">
        <v>2.2891060000000001E-2</v>
      </c>
      <c r="H54" s="300">
        <v>1.8086883000000002E-2</v>
      </c>
      <c r="I54" s="300">
        <v>2.2651120000000001E-3</v>
      </c>
      <c r="J54" s="300">
        <v>4.6488429999999997E-3</v>
      </c>
      <c r="K54" s="300">
        <v>4.8353218000000003E-2</v>
      </c>
      <c r="L54" s="300">
        <v>4.3798500000000002E-3</v>
      </c>
      <c r="M54" s="300">
        <v>4.6727569999999996E-3</v>
      </c>
      <c r="N54" s="300">
        <v>5.8084800000000004E-3</v>
      </c>
      <c r="O54" s="300">
        <v>4.2782915999999997E-2</v>
      </c>
      <c r="P54" s="300">
        <v>6.734131E-3</v>
      </c>
      <c r="Q54" s="300">
        <v>2.3998019999999999E-3</v>
      </c>
      <c r="R54" s="300">
        <v>5.0822899999999997E-3</v>
      </c>
      <c r="S54" s="300">
        <v>5.1644070000000002E-3</v>
      </c>
      <c r="T54" s="300">
        <v>1.6497199999999999E-4</v>
      </c>
      <c r="U54" s="300">
        <v>3.2362150000000002E-3</v>
      </c>
      <c r="V54" s="300">
        <v>1.7008189999999999E-3</v>
      </c>
      <c r="W54" s="300">
        <v>1.6908489999999999E-3</v>
      </c>
      <c r="X54" s="300">
        <v>6.1826399999999999E-4</v>
      </c>
      <c r="Y54" s="300">
        <v>3.3531590000000001E-3</v>
      </c>
      <c r="Z54" s="300">
        <v>3.9507730000000003E-3</v>
      </c>
      <c r="AA54" s="301">
        <v>1.7448100000000001E-4</v>
      </c>
      <c r="AB54" s="318">
        <v>7.6600000000000005E-5</v>
      </c>
      <c r="AC54" s="302">
        <v>1.86641E-4</v>
      </c>
      <c r="AD54" s="302">
        <v>1.511285E-3</v>
      </c>
      <c r="AE54" s="302">
        <v>1.0434599999999999E-4</v>
      </c>
      <c r="AF54" s="305">
        <v>1.52E-5</v>
      </c>
      <c r="AG54" s="303">
        <v>4.6026699999999999E-4</v>
      </c>
      <c r="AH54" s="305">
        <v>9.7899999999999994E-5</v>
      </c>
      <c r="AI54" s="304">
        <v>6.7156699999999998E-4</v>
      </c>
      <c r="AJ54" s="304">
        <v>1.3217400000000001E-4</v>
      </c>
      <c r="AK54" s="304">
        <v>1.62969E-4</v>
      </c>
      <c r="AL54" s="319">
        <v>3.0000000000000001E-5</v>
      </c>
      <c r="AM54" s="304">
        <v>2.12482E-4</v>
      </c>
      <c r="AN54" s="304">
        <v>4.3714099999999999E-4</v>
      </c>
      <c r="AO54" s="304">
        <v>8.8538600000000005E-4</v>
      </c>
      <c r="AP54" s="304">
        <v>1.26317E-4</v>
      </c>
      <c r="AQ54" s="319">
        <v>5.4799999999999997E-5</v>
      </c>
      <c r="AR54" s="304">
        <v>2.6329700000000001E-4</v>
      </c>
      <c r="AS54" s="304">
        <v>6.91262E-4</v>
      </c>
      <c r="AT54" s="304">
        <v>4.52273E-4</v>
      </c>
      <c r="AU54" s="304">
        <v>8.1767700000000005E-4</v>
      </c>
      <c r="AV54" s="244"/>
      <c r="AW54" s="243"/>
    </row>
    <row r="55" spans="1:49">
      <c r="A55" s="317" t="s">
        <v>7</v>
      </c>
      <c r="B55" s="317" t="s">
        <v>275</v>
      </c>
      <c r="C55" s="297">
        <v>5.1557899999999995E-4</v>
      </c>
      <c r="D55" s="297">
        <v>4.7038199999999998E-4</v>
      </c>
      <c r="E55" s="298">
        <v>1.179376E-3</v>
      </c>
      <c r="F55" s="299">
        <v>9.4452200000000007E-3</v>
      </c>
      <c r="G55" s="300">
        <v>2.3680474E-2</v>
      </c>
      <c r="H55" s="300">
        <v>1.5657142999999998E-2</v>
      </c>
      <c r="I55" s="300">
        <v>5.4461135000000001E-2</v>
      </c>
      <c r="J55" s="300">
        <v>5.5192740000000002E-3</v>
      </c>
      <c r="K55" s="300">
        <v>8.3616373999999993E-2</v>
      </c>
      <c r="L55" s="300">
        <v>1.379759E-2</v>
      </c>
      <c r="M55" s="300">
        <v>4.8318989999999997E-3</v>
      </c>
      <c r="N55" s="300">
        <v>4.1916264000000002E-2</v>
      </c>
      <c r="O55" s="300">
        <v>4.1956074000000003E-2</v>
      </c>
      <c r="P55" s="300">
        <v>3.5036580000000002E-3</v>
      </c>
      <c r="Q55" s="300">
        <v>1.6700510000000001E-3</v>
      </c>
      <c r="R55" s="300">
        <v>9.3631900000000004E-3</v>
      </c>
      <c r="S55" s="300">
        <v>1.449463E-3</v>
      </c>
      <c r="T55" s="300">
        <v>1.0384719999999999E-3</v>
      </c>
      <c r="U55" s="300">
        <v>6.4181000000000004E-4</v>
      </c>
      <c r="V55" s="300">
        <v>2.0955769999999999E-3</v>
      </c>
      <c r="W55" s="300">
        <v>1.9523660000000001E-3</v>
      </c>
      <c r="X55" s="300">
        <v>4.1280400000000001E-4</v>
      </c>
      <c r="Y55" s="300">
        <v>5.9802599999999998E-4</v>
      </c>
      <c r="Z55" s="300">
        <v>1.92826E-3</v>
      </c>
      <c r="AA55" s="301">
        <v>5.1052900000000002E-4</v>
      </c>
      <c r="AB55" s="318">
        <v>9.2499999999999999E-5</v>
      </c>
      <c r="AC55" s="302">
        <v>4.6200700000000001E-4</v>
      </c>
      <c r="AD55" s="302">
        <v>4.3908199999999998E-4</v>
      </c>
      <c r="AE55" s="302">
        <v>7.79133E-4</v>
      </c>
      <c r="AF55" s="305">
        <v>4.2899999999999999E-5</v>
      </c>
      <c r="AG55" s="303">
        <v>4.4395399999999998E-4</v>
      </c>
      <c r="AH55" s="305">
        <v>4.46E-5</v>
      </c>
      <c r="AI55" s="304">
        <v>1.0404819999999999E-3</v>
      </c>
      <c r="AJ55" s="304">
        <v>6.8412599999999996E-4</v>
      </c>
      <c r="AK55" s="304">
        <v>5.4333099999999998E-4</v>
      </c>
      <c r="AL55" s="304">
        <v>1.8454800000000001E-4</v>
      </c>
      <c r="AM55" s="304">
        <v>2.0425599999999999E-4</v>
      </c>
      <c r="AN55" s="304">
        <v>4.7450299999999998E-4</v>
      </c>
      <c r="AO55" s="304">
        <v>8.9368800000000001E-4</v>
      </c>
      <c r="AP55" s="304">
        <v>3.1904999999999998E-4</v>
      </c>
      <c r="AQ55" s="319">
        <v>5.7399999999999999E-5</v>
      </c>
      <c r="AR55" s="304">
        <v>5.4354499999999999E-4</v>
      </c>
      <c r="AS55" s="304">
        <v>7.5642600000000004E-4</v>
      </c>
      <c r="AT55" s="304">
        <v>1.5816459999999999E-3</v>
      </c>
      <c r="AU55" s="304">
        <v>6.6515699999999999E-4</v>
      </c>
      <c r="AV55" s="244"/>
      <c r="AW55" s="243"/>
    </row>
    <row r="56" spans="1:49">
      <c r="A56" s="317" t="s">
        <v>312</v>
      </c>
      <c r="B56" s="317" t="s">
        <v>278</v>
      </c>
      <c r="C56" s="297">
        <v>9.6856100000000005E-4</v>
      </c>
      <c r="D56" s="297">
        <v>6.2434589999999998E-3</v>
      </c>
      <c r="E56" s="298">
        <v>4.5079799999999998E-4</v>
      </c>
      <c r="F56" s="299">
        <v>6.2931369999999999E-3</v>
      </c>
      <c r="G56" s="300">
        <v>1.5865925999999999E-2</v>
      </c>
      <c r="H56" s="300">
        <v>1.6622396000000001E-2</v>
      </c>
      <c r="I56" s="300">
        <v>1.2577188E-2</v>
      </c>
      <c r="J56" s="300">
        <v>2.7191490000000001E-3</v>
      </c>
      <c r="K56" s="300">
        <v>1.1817789E-2</v>
      </c>
      <c r="L56" s="300">
        <v>8.7130139999999998E-3</v>
      </c>
      <c r="M56" s="300">
        <v>3.8530420000000001E-3</v>
      </c>
      <c r="N56" s="300">
        <v>4.5084849999999996E-3</v>
      </c>
      <c r="O56" s="300">
        <v>3.782587E-3</v>
      </c>
      <c r="P56" s="300">
        <v>1.081835E-3</v>
      </c>
      <c r="Q56" s="300">
        <v>4.6983010000000002E-3</v>
      </c>
      <c r="R56" s="300">
        <v>2.9466190000000001E-3</v>
      </c>
      <c r="S56" s="300">
        <v>2.9998109999999998E-3</v>
      </c>
      <c r="T56" s="300">
        <v>7.4984100000000001E-4</v>
      </c>
      <c r="U56" s="300">
        <v>9.0181099999999998E-4</v>
      </c>
      <c r="V56" s="300">
        <v>7.7645899999999996E-4</v>
      </c>
      <c r="W56" s="300">
        <v>1.129971E-3</v>
      </c>
      <c r="X56" s="300">
        <v>3.1416899999999999E-4</v>
      </c>
      <c r="Y56" s="300">
        <v>1.0455983E-2</v>
      </c>
      <c r="Z56" s="300">
        <v>2.0408090000000002E-3</v>
      </c>
      <c r="AA56" s="318">
        <v>6.58E-5</v>
      </c>
      <c r="AB56" s="318">
        <v>1.2300000000000001E-5</v>
      </c>
      <c r="AC56" s="302">
        <v>2.709721E-3</v>
      </c>
      <c r="AD56" s="302">
        <v>1.13445E-4</v>
      </c>
      <c r="AE56" s="302">
        <v>2.7742700000000001E-4</v>
      </c>
      <c r="AF56" s="303">
        <v>3.9677100000000003E-4</v>
      </c>
      <c r="AG56" s="303">
        <v>2.6507700000000001E-4</v>
      </c>
      <c r="AH56" s="305">
        <v>2.1500000000000001E-5</v>
      </c>
      <c r="AI56" s="304">
        <v>1.3699140000000001E-3</v>
      </c>
      <c r="AJ56" s="304">
        <v>1.502785E-3</v>
      </c>
      <c r="AK56" s="304">
        <v>8.5935000000000004E-4</v>
      </c>
      <c r="AL56" s="304">
        <v>3.8713899999999999E-4</v>
      </c>
      <c r="AM56" s="304">
        <v>1.04695E-4</v>
      </c>
      <c r="AN56" s="304">
        <v>8.45107E-4</v>
      </c>
      <c r="AO56" s="304">
        <v>4.3233600000000002E-4</v>
      </c>
      <c r="AP56" s="304">
        <v>2.2430900000000001E-4</v>
      </c>
      <c r="AQ56" s="319">
        <v>6.9499999999999995E-5</v>
      </c>
      <c r="AR56" s="304">
        <v>8.8032699999999998E-4</v>
      </c>
      <c r="AS56" s="304">
        <v>8.20786E-4</v>
      </c>
      <c r="AT56" s="304">
        <v>2.1191999999999999E-4</v>
      </c>
      <c r="AU56" s="304">
        <v>6.1347699999999997E-4</v>
      </c>
      <c r="AV56" s="243"/>
      <c r="AW56" s="244"/>
    </row>
    <row r="57" spans="1:49">
      <c r="A57" s="317" t="s">
        <v>266</v>
      </c>
      <c r="B57" s="317" t="s">
        <v>279</v>
      </c>
      <c r="C57" s="297">
        <v>7.6694670000000001E-3</v>
      </c>
      <c r="D57" s="297">
        <v>2.4475949999999999E-3</v>
      </c>
      <c r="E57" s="298">
        <v>7.6482500000000001E-4</v>
      </c>
      <c r="F57" s="299">
        <v>1.2402420000000001E-2</v>
      </c>
      <c r="G57" s="300">
        <v>1.4787778999999999E-2</v>
      </c>
      <c r="H57" s="300">
        <v>9.6124379999999992E-3</v>
      </c>
      <c r="I57" s="300">
        <v>2.589245E-3</v>
      </c>
      <c r="J57" s="300">
        <v>2.8182749999999999E-3</v>
      </c>
      <c r="K57" s="300">
        <v>3.2420579999999999E-3</v>
      </c>
      <c r="L57" s="300">
        <v>6.1438079999999997E-3</v>
      </c>
      <c r="M57" s="300">
        <v>2.445441E-3</v>
      </c>
      <c r="N57" s="300">
        <v>3.9759560000000001E-3</v>
      </c>
      <c r="O57" s="300">
        <v>1.035277E-3</v>
      </c>
      <c r="P57" s="300">
        <v>1.3432019999999999E-3</v>
      </c>
      <c r="Q57" s="300">
        <v>3.6305869999999998E-3</v>
      </c>
      <c r="R57" s="300">
        <v>2.8716269999999999E-3</v>
      </c>
      <c r="S57" s="300">
        <v>2.900021E-3</v>
      </c>
      <c r="T57" s="300">
        <v>1.607469E-3</v>
      </c>
      <c r="U57" s="300">
        <v>2.3234340000000001E-3</v>
      </c>
      <c r="V57" s="300">
        <v>1.2628489999999999E-3</v>
      </c>
      <c r="W57" s="300">
        <v>9.52438E-4</v>
      </c>
      <c r="X57" s="300">
        <v>6.2385800000000003E-4</v>
      </c>
      <c r="Y57" s="300">
        <v>1.643044E-3</v>
      </c>
      <c r="Z57" s="300">
        <v>3.52627E-4</v>
      </c>
      <c r="AA57" s="318">
        <v>5.9899999999999999E-5</v>
      </c>
      <c r="AB57" s="318">
        <v>3.0199999999999999E-5</v>
      </c>
      <c r="AC57" s="302">
        <v>2.6184110000000002E-3</v>
      </c>
      <c r="AD57" s="302">
        <v>2.6545449999999999E-3</v>
      </c>
      <c r="AE57" s="302">
        <v>1.41679E-4</v>
      </c>
      <c r="AF57" s="305">
        <v>8.4300000000000003E-5</v>
      </c>
      <c r="AG57" s="303">
        <v>2.8161199999999999E-4</v>
      </c>
      <c r="AH57" s="305">
        <v>3.4499999999999998E-5</v>
      </c>
      <c r="AI57" s="304">
        <v>3.4017159999999999E-3</v>
      </c>
      <c r="AJ57" s="304">
        <v>2.2950599999999998E-3</v>
      </c>
      <c r="AK57" s="304">
        <v>7.8862599999999995E-4</v>
      </c>
      <c r="AL57" s="304">
        <v>2.5273E-4</v>
      </c>
      <c r="AM57" s="304">
        <v>1.249E-4</v>
      </c>
      <c r="AN57" s="304">
        <v>1.0970800000000001E-3</v>
      </c>
      <c r="AO57" s="304">
        <v>9.3074100000000001E-4</v>
      </c>
      <c r="AP57" s="304">
        <v>2.4938410000000001E-3</v>
      </c>
      <c r="AQ57" s="319">
        <v>7.3399999999999995E-5</v>
      </c>
      <c r="AR57" s="304">
        <v>3.7691100000000001E-4</v>
      </c>
      <c r="AS57" s="304">
        <v>5.0665900000000002E-4</v>
      </c>
      <c r="AT57" s="304">
        <v>7.5646100000000005E-4</v>
      </c>
      <c r="AU57" s="304">
        <v>3.1819200000000002E-4</v>
      </c>
      <c r="AV57" s="243"/>
      <c r="AW57" s="244"/>
    </row>
    <row r="58" spans="1:49">
      <c r="A58" s="317" t="s">
        <v>392</v>
      </c>
      <c r="B58" s="317" t="s">
        <v>280</v>
      </c>
      <c r="C58" s="297">
        <v>6.3983099999999999E-4</v>
      </c>
      <c r="D58" s="297">
        <v>2.4972599999999997E-4</v>
      </c>
      <c r="E58" s="322">
        <v>7.3999999999999996E-5</v>
      </c>
      <c r="F58" s="299">
        <v>3.1606630000000002E-3</v>
      </c>
      <c r="G58" s="300">
        <v>2.2851911999999999E-2</v>
      </c>
      <c r="H58" s="300">
        <v>2.6722870999999999E-2</v>
      </c>
      <c r="I58" s="300">
        <v>1.3268268999999999E-2</v>
      </c>
      <c r="J58" s="300">
        <v>2.38455E-3</v>
      </c>
      <c r="K58" s="300">
        <v>1.8462114000000002E-2</v>
      </c>
      <c r="L58" s="300">
        <v>3.9313480000000003E-3</v>
      </c>
      <c r="M58" s="300">
        <v>2.8210520000000001E-3</v>
      </c>
      <c r="N58" s="300">
        <v>3.1510000000000002E-3</v>
      </c>
      <c r="O58" s="300">
        <v>7.622724E-3</v>
      </c>
      <c r="P58" s="300">
        <v>1.3428439999999999E-3</v>
      </c>
      <c r="Q58" s="300">
        <v>2.193871E-3</v>
      </c>
      <c r="R58" s="300">
        <v>6.2098199999999996E-3</v>
      </c>
      <c r="S58" s="300">
        <v>4.268577E-3</v>
      </c>
      <c r="T58" s="300">
        <v>1.646338E-3</v>
      </c>
      <c r="U58" s="300">
        <v>3.3619200000000002E-4</v>
      </c>
      <c r="V58" s="300">
        <v>1.0235299999999999E-3</v>
      </c>
      <c r="W58" s="300">
        <v>2.4979700000000001E-4</v>
      </c>
      <c r="X58" s="300">
        <v>3.6292300000000002E-4</v>
      </c>
      <c r="Y58" s="300">
        <v>2.1258099999999999E-4</v>
      </c>
      <c r="Z58" s="300">
        <v>1.081112E-3</v>
      </c>
      <c r="AA58" s="318">
        <v>7.5400000000000003E-5</v>
      </c>
      <c r="AB58" s="318">
        <v>2.5199999999999999E-5</v>
      </c>
      <c r="AC58" s="302">
        <v>1.9040100000000001E-4</v>
      </c>
      <c r="AD58" s="302">
        <v>1.61368E-4</v>
      </c>
      <c r="AE58" s="321">
        <v>8.9300000000000002E-5</v>
      </c>
      <c r="AF58" s="305">
        <v>5.7800000000000002E-5</v>
      </c>
      <c r="AG58" s="303">
        <v>3.1007700000000002E-4</v>
      </c>
      <c r="AH58" s="305">
        <v>2.4300000000000001E-5</v>
      </c>
      <c r="AI58" s="304">
        <v>1.331451E-3</v>
      </c>
      <c r="AJ58" s="304">
        <v>2.498E-4</v>
      </c>
      <c r="AK58" s="304">
        <v>1.5274E-4</v>
      </c>
      <c r="AL58" s="304">
        <v>1.4579E-4</v>
      </c>
      <c r="AM58" s="319">
        <v>7.1799999999999997E-5</v>
      </c>
      <c r="AN58" s="304">
        <v>2.2875900000000001E-4</v>
      </c>
      <c r="AO58" s="304">
        <v>5.1539399999999997E-4</v>
      </c>
      <c r="AP58" s="304">
        <v>1.47343E-4</v>
      </c>
      <c r="AQ58" s="304">
        <v>1.4778799999999999E-4</v>
      </c>
      <c r="AR58" s="319">
        <v>9.9199999999999999E-5</v>
      </c>
      <c r="AS58" s="304">
        <v>1.4502199999999999E-4</v>
      </c>
      <c r="AT58" s="304">
        <v>1.3530700000000001E-4</v>
      </c>
      <c r="AU58" s="304">
        <v>1.9288399999999999E-4</v>
      </c>
      <c r="AV58" s="243"/>
      <c r="AW58" s="244"/>
    </row>
    <row r="59" spans="1:49">
      <c r="A59" s="317" t="s">
        <v>309</v>
      </c>
      <c r="B59" s="317" t="s">
        <v>281</v>
      </c>
      <c r="C59" s="297">
        <v>1.6795639999999999E-3</v>
      </c>
      <c r="D59" s="297">
        <v>3.7273900000000002E-4</v>
      </c>
      <c r="E59" s="298">
        <v>4.9244700000000002E-4</v>
      </c>
      <c r="F59" s="299">
        <v>2.1663210000000001E-3</v>
      </c>
      <c r="G59" s="300">
        <v>1.1155208E-2</v>
      </c>
      <c r="H59" s="300">
        <v>4.8265299999999999E-3</v>
      </c>
      <c r="I59" s="300">
        <v>3.9769489999999996E-3</v>
      </c>
      <c r="J59" s="300">
        <v>9.7216299999999996E-4</v>
      </c>
      <c r="K59" s="300">
        <v>2.1814949999999999E-3</v>
      </c>
      <c r="L59" s="300">
        <v>4.4522900000000002E-3</v>
      </c>
      <c r="M59" s="300">
        <v>1.7102160000000001E-3</v>
      </c>
      <c r="N59" s="300">
        <v>1.007764E-3</v>
      </c>
      <c r="O59" s="300">
        <v>4.2639000000000002E-4</v>
      </c>
      <c r="P59" s="300">
        <v>5.4993200000000005E-4</v>
      </c>
      <c r="Q59" s="300">
        <v>7.3110700000000005E-4</v>
      </c>
      <c r="R59" s="300">
        <v>5.3403859999999999E-3</v>
      </c>
      <c r="S59" s="300">
        <v>1.3415230000000001E-3</v>
      </c>
      <c r="T59" s="300">
        <v>4.9387400000000005E-4</v>
      </c>
      <c r="U59" s="300">
        <v>3.5975100000000001E-4</v>
      </c>
      <c r="V59" s="300">
        <v>8.4175600000000004E-4</v>
      </c>
      <c r="W59" s="300">
        <v>5.6423400000000005E-4</v>
      </c>
      <c r="X59" s="300">
        <v>2.8946199999999999E-4</v>
      </c>
      <c r="Y59" s="300">
        <v>4.8183900000000002E-4</v>
      </c>
      <c r="Z59" s="300">
        <v>1.1890480000000001E-3</v>
      </c>
      <c r="AA59" s="318">
        <v>7.9900000000000004E-5</v>
      </c>
      <c r="AB59" s="318">
        <v>1.8300000000000001E-5</v>
      </c>
      <c r="AC59" s="302">
        <v>8.3093200000000005E-4</v>
      </c>
      <c r="AD59" s="302">
        <v>1.4661399999999999E-4</v>
      </c>
      <c r="AE59" s="302">
        <v>1.5519500000000001E-4</v>
      </c>
      <c r="AF59" s="305">
        <v>1.8300000000000001E-5</v>
      </c>
      <c r="AG59" s="303">
        <v>3.0691600000000001E-4</v>
      </c>
      <c r="AH59" s="305">
        <v>3.4199999999999998E-5</v>
      </c>
      <c r="AI59" s="304">
        <v>2.4447729999999999E-3</v>
      </c>
      <c r="AJ59" s="304">
        <v>8.6469100000000001E-4</v>
      </c>
      <c r="AK59" s="304">
        <v>3.24154E-4</v>
      </c>
      <c r="AL59" s="304">
        <v>4.0420400000000002E-4</v>
      </c>
      <c r="AM59" s="304">
        <v>3.77272E-4</v>
      </c>
      <c r="AN59" s="304">
        <v>2.3056980000000001E-3</v>
      </c>
      <c r="AO59" s="304">
        <v>1.856845E-3</v>
      </c>
      <c r="AP59" s="304">
        <v>3.5193600000000001E-4</v>
      </c>
      <c r="AQ59" s="304">
        <v>4.7614000000000001E-4</v>
      </c>
      <c r="AR59" s="304">
        <v>1.461E-4</v>
      </c>
      <c r="AS59" s="304">
        <v>1.9181999999999999E-4</v>
      </c>
      <c r="AT59" s="304">
        <v>1.5564499999999999E-4</v>
      </c>
      <c r="AU59" s="304">
        <v>3.7801499999999999E-4</v>
      </c>
      <c r="AV59" s="243"/>
      <c r="AW59" s="244"/>
    </row>
    <row r="60" spans="1:49">
      <c r="A60" s="317" t="s">
        <v>258</v>
      </c>
      <c r="B60" s="317" t="s">
        <v>282</v>
      </c>
      <c r="C60" s="297">
        <v>5.3134000000000005E-4</v>
      </c>
      <c r="D60" s="297">
        <v>1.1450810000000001E-3</v>
      </c>
      <c r="E60" s="298">
        <v>1.1954660000000001E-3</v>
      </c>
      <c r="F60" s="299">
        <v>3.3266929999999999E-3</v>
      </c>
      <c r="G60" s="300">
        <v>1.1202940999999999E-2</v>
      </c>
      <c r="H60" s="300">
        <v>1.4266094E-2</v>
      </c>
      <c r="I60" s="300">
        <v>6.3744689999999998E-3</v>
      </c>
      <c r="J60" s="300">
        <v>8.0973759999999999E-3</v>
      </c>
      <c r="K60" s="300">
        <v>2.4842419999999998E-3</v>
      </c>
      <c r="L60" s="300">
        <v>5.4607149999999997E-3</v>
      </c>
      <c r="M60" s="300">
        <v>3.49301E-4</v>
      </c>
      <c r="N60" s="300">
        <v>1.339544E-3</v>
      </c>
      <c r="O60" s="300">
        <v>6.9044699999999996E-4</v>
      </c>
      <c r="P60" s="300">
        <v>2.4974699999999998E-4</v>
      </c>
      <c r="Q60" s="300">
        <v>1.344696E-3</v>
      </c>
      <c r="R60" s="300">
        <v>1.0158509999999999E-3</v>
      </c>
      <c r="S60" s="300">
        <v>9.7945800000000011E-4</v>
      </c>
      <c r="T60" s="300">
        <v>6.3697700000000005E-4</v>
      </c>
      <c r="U60" s="300">
        <v>2.29478E-4</v>
      </c>
      <c r="V60" s="300">
        <v>1.21732E-3</v>
      </c>
      <c r="W60" s="300">
        <v>2.1390100000000001E-4</v>
      </c>
      <c r="X60" s="300">
        <v>1.5018E-4</v>
      </c>
      <c r="Y60" s="300">
        <v>2.9328500000000001E-4</v>
      </c>
      <c r="Z60" s="300">
        <v>1.020256E-3</v>
      </c>
      <c r="AA60" s="318">
        <v>8.3900000000000006E-5</v>
      </c>
      <c r="AB60" s="318">
        <v>2.2900000000000001E-5</v>
      </c>
      <c r="AC60" s="302">
        <v>3.8566700000000002E-4</v>
      </c>
      <c r="AD60" s="302">
        <v>2.3306499999999999E-4</v>
      </c>
      <c r="AE60" s="321">
        <v>8.2100000000000003E-5</v>
      </c>
      <c r="AF60" s="305">
        <v>3.0899999999999999E-5</v>
      </c>
      <c r="AG60" s="303">
        <v>3.1351799999999999E-4</v>
      </c>
      <c r="AH60" s="305">
        <v>3.5299999999999997E-5</v>
      </c>
      <c r="AI60" s="304">
        <v>2.5352819999999998E-3</v>
      </c>
      <c r="AJ60" s="304">
        <v>6.0963900000000004E-4</v>
      </c>
      <c r="AK60" s="304">
        <v>2.4832700000000001E-4</v>
      </c>
      <c r="AL60" s="304">
        <v>2.03196E-4</v>
      </c>
      <c r="AM60" s="319">
        <v>8.3200000000000003E-5</v>
      </c>
      <c r="AN60" s="304">
        <v>4.3336999999999998E-4</v>
      </c>
      <c r="AO60" s="304">
        <v>6.58396E-4</v>
      </c>
      <c r="AP60" s="304">
        <v>3.3557299999999998E-4</v>
      </c>
      <c r="AQ60" s="319">
        <v>4.8999999999999998E-5</v>
      </c>
      <c r="AR60" s="304">
        <v>2.1296100000000001E-4</v>
      </c>
      <c r="AS60" s="304">
        <v>1.18923E-4</v>
      </c>
      <c r="AT60" s="304">
        <v>1.9319500000000001E-4</v>
      </c>
      <c r="AU60" s="304">
        <v>2.9992499999999999E-4</v>
      </c>
      <c r="AV60" s="243"/>
      <c r="AW60" s="244"/>
    </row>
    <row r="61" spans="1:49">
      <c r="A61" s="317" t="s">
        <v>378</v>
      </c>
      <c r="B61" s="317" t="s">
        <v>278</v>
      </c>
      <c r="C61" s="297">
        <v>2.14367E-4</v>
      </c>
      <c r="D61" s="297">
        <v>3.5507699999999998E-4</v>
      </c>
      <c r="E61" s="298">
        <v>1.18409E-4</v>
      </c>
      <c r="F61" s="299">
        <v>1.4915180000000001E-3</v>
      </c>
      <c r="G61" s="300">
        <v>6.7130369999999998E-3</v>
      </c>
      <c r="H61" s="300">
        <v>5.351097E-3</v>
      </c>
      <c r="I61" s="300">
        <v>2.4343920000000001E-3</v>
      </c>
      <c r="J61" s="300">
        <v>1.5931680000000001E-3</v>
      </c>
      <c r="K61" s="300">
        <v>5.243564E-3</v>
      </c>
      <c r="L61" s="300">
        <v>3.7324010000000002E-3</v>
      </c>
      <c r="M61" s="300">
        <v>1.5267530000000001E-3</v>
      </c>
      <c r="N61" s="300">
        <v>2.956892E-3</v>
      </c>
      <c r="O61" s="300">
        <v>8.1638200000000005E-4</v>
      </c>
      <c r="P61" s="300">
        <v>6.2220000000000005E-4</v>
      </c>
      <c r="Q61" s="300">
        <v>3.9369649999999997E-3</v>
      </c>
      <c r="R61" s="300">
        <v>2.764781E-3</v>
      </c>
      <c r="S61" s="300">
        <v>3.10713E-3</v>
      </c>
      <c r="T61" s="300">
        <v>5.4951999999999996E-4</v>
      </c>
      <c r="U61" s="300">
        <v>5.9656499999999996E-4</v>
      </c>
      <c r="V61" s="300">
        <v>9.30024E-4</v>
      </c>
      <c r="W61" s="300">
        <v>4.0027999999999998E-4</v>
      </c>
      <c r="X61" s="300">
        <v>1.59715E-4</v>
      </c>
      <c r="Y61" s="300">
        <v>1.3755000000000001E-4</v>
      </c>
      <c r="Z61" s="300">
        <v>7.5504399999999996E-4</v>
      </c>
      <c r="AA61" s="318">
        <v>7.8499999999999997E-5</v>
      </c>
      <c r="AB61" s="318">
        <v>3.9199999999999997E-5</v>
      </c>
      <c r="AC61" s="302">
        <v>2.9629299999999999E-4</v>
      </c>
      <c r="AD61" s="302">
        <v>4.4778500000000002E-4</v>
      </c>
      <c r="AE61" s="321">
        <v>8.8300000000000005E-5</v>
      </c>
      <c r="AF61" s="305">
        <v>2.7900000000000001E-5</v>
      </c>
      <c r="AG61" s="303">
        <v>3.1716699999999998E-4</v>
      </c>
      <c r="AH61" s="305">
        <v>2.7100000000000001E-5</v>
      </c>
      <c r="AI61" s="304">
        <v>2.4408469999999999E-3</v>
      </c>
      <c r="AJ61" s="304">
        <v>5.3694699999999997E-4</v>
      </c>
      <c r="AK61" s="304">
        <v>2.4941600000000003E-4</v>
      </c>
      <c r="AL61" s="304">
        <v>1.32862E-4</v>
      </c>
      <c r="AM61" s="319">
        <v>6.7000000000000002E-5</v>
      </c>
      <c r="AN61" s="304">
        <v>3.4245499999999997E-4</v>
      </c>
      <c r="AO61" s="304">
        <v>8.7583099999999998E-4</v>
      </c>
      <c r="AP61" s="304">
        <v>1.74055E-4</v>
      </c>
      <c r="AQ61" s="319">
        <v>3.9700000000000003E-5</v>
      </c>
      <c r="AR61" s="304">
        <v>2.19879E-4</v>
      </c>
      <c r="AS61" s="304">
        <v>1.17188E-4</v>
      </c>
      <c r="AT61" s="304">
        <v>1.03049E-4</v>
      </c>
      <c r="AU61" s="304">
        <v>5.9610100000000003E-4</v>
      </c>
      <c r="AV61" s="243"/>
      <c r="AW61" s="244"/>
    </row>
    <row r="62" spans="1:49">
      <c r="A62" s="317" t="s">
        <v>379</v>
      </c>
      <c r="B62" s="317" t="s">
        <v>283</v>
      </c>
      <c r="C62" s="297">
        <v>2.2034499999999999E-4</v>
      </c>
      <c r="D62" s="297">
        <v>2.2628599999999999E-4</v>
      </c>
      <c r="E62" s="298">
        <v>1.14539E-4</v>
      </c>
      <c r="F62" s="299">
        <v>2.3311999999999999E-3</v>
      </c>
      <c r="G62" s="300">
        <v>2.2469125E-2</v>
      </c>
      <c r="H62" s="300">
        <v>8.6122950000000007E-3</v>
      </c>
      <c r="I62" s="300">
        <v>1.9241429999999999E-3</v>
      </c>
      <c r="J62" s="300">
        <v>1.9473520000000001E-3</v>
      </c>
      <c r="K62" s="300">
        <v>9.5732490000000007E-3</v>
      </c>
      <c r="L62" s="300">
        <v>2.8212179999999999E-3</v>
      </c>
      <c r="M62" s="300">
        <v>1.3855919999999999E-3</v>
      </c>
      <c r="N62" s="300">
        <v>2.849191E-3</v>
      </c>
      <c r="O62" s="300">
        <v>2.2718320000000001E-3</v>
      </c>
      <c r="P62" s="300">
        <v>3.8454E-4</v>
      </c>
      <c r="Q62" s="300">
        <v>2.3600090000000002E-3</v>
      </c>
      <c r="R62" s="300">
        <v>3.7921650000000001E-3</v>
      </c>
      <c r="S62" s="300">
        <v>1.2103540000000001E-3</v>
      </c>
      <c r="T62" s="300">
        <v>3.5535999999999999E-4</v>
      </c>
      <c r="U62" s="300">
        <v>3.9441600000000003E-4</v>
      </c>
      <c r="V62" s="300">
        <v>7.9278599999999997E-4</v>
      </c>
      <c r="W62" s="300">
        <v>2.48915E-4</v>
      </c>
      <c r="X62" s="300">
        <v>2.7669800000000003E-4</v>
      </c>
      <c r="Y62" s="300">
        <v>2.3953899999999998E-3</v>
      </c>
      <c r="Z62" s="300">
        <v>9.4488500000000002E-4</v>
      </c>
      <c r="AA62" s="318">
        <v>7.7799999999999994E-5</v>
      </c>
      <c r="AB62" s="318">
        <v>2.5599999999999999E-5</v>
      </c>
      <c r="AC62" s="321">
        <v>8.6600000000000004E-5</v>
      </c>
      <c r="AD62" s="302">
        <v>1.2542200000000001E-4</v>
      </c>
      <c r="AE62" s="321">
        <v>4.7299999999999998E-5</v>
      </c>
      <c r="AF62" s="305">
        <v>3.9700000000000003E-5</v>
      </c>
      <c r="AG62" s="303">
        <v>3.3198599999999999E-4</v>
      </c>
      <c r="AH62" s="305">
        <v>3.1300000000000002E-5</v>
      </c>
      <c r="AI62" s="304">
        <v>1.5193419999999999E-3</v>
      </c>
      <c r="AJ62" s="304">
        <v>3.0760299999999999E-4</v>
      </c>
      <c r="AK62" s="304">
        <v>1.6961799999999999E-4</v>
      </c>
      <c r="AL62" s="319">
        <v>4.6499999999999999E-5</v>
      </c>
      <c r="AM62" s="319">
        <v>3.0300000000000001E-5</v>
      </c>
      <c r="AN62" s="319">
        <v>5.02E-5</v>
      </c>
      <c r="AO62" s="304">
        <v>4.89388E-4</v>
      </c>
      <c r="AP62" s="304">
        <v>1.08151E-4</v>
      </c>
      <c r="AQ62" s="319">
        <v>3.2100000000000001E-5</v>
      </c>
      <c r="AR62" s="304">
        <v>1.37692E-4</v>
      </c>
      <c r="AS62" s="304">
        <v>1.22779E-4</v>
      </c>
      <c r="AT62" s="319">
        <v>5.0300000000000003E-5</v>
      </c>
      <c r="AU62" s="304">
        <v>3.5656099999999998E-4</v>
      </c>
      <c r="AV62" s="243"/>
      <c r="AW62" s="244"/>
    </row>
    <row r="63" spans="1:49">
      <c r="A63" s="317" t="s">
        <v>380</v>
      </c>
      <c r="B63" s="317" t="s">
        <v>278</v>
      </c>
      <c r="C63" s="297">
        <v>3.6508100000000001E-4</v>
      </c>
      <c r="D63" s="297">
        <v>3.1839900000000003E-4</v>
      </c>
      <c r="E63" s="298">
        <v>1.2040399999999999E-4</v>
      </c>
      <c r="F63" s="299">
        <v>1.6225619999999999E-3</v>
      </c>
      <c r="G63" s="300">
        <v>3.1450699999999998E-3</v>
      </c>
      <c r="H63" s="300">
        <v>2.186702E-3</v>
      </c>
      <c r="I63" s="300">
        <v>2.325911E-3</v>
      </c>
      <c r="J63" s="300">
        <v>2.6456940000000001E-3</v>
      </c>
      <c r="K63" s="300">
        <v>5.8561719999999998E-3</v>
      </c>
      <c r="L63" s="300">
        <v>7.2097009999999998E-3</v>
      </c>
      <c r="M63" s="300">
        <v>2.7197860000000001E-3</v>
      </c>
      <c r="N63" s="300">
        <v>2.9818660000000001E-3</v>
      </c>
      <c r="O63" s="300">
        <v>9.14889E-4</v>
      </c>
      <c r="P63" s="300">
        <v>5.5719999999999999E-4</v>
      </c>
      <c r="Q63" s="300">
        <v>2.8848580000000001E-3</v>
      </c>
      <c r="R63" s="300">
        <v>4.4896399999999996E-3</v>
      </c>
      <c r="S63" s="300">
        <v>1.8148699999999999E-3</v>
      </c>
      <c r="T63" s="300">
        <v>3.53085E-4</v>
      </c>
      <c r="U63" s="300">
        <v>3.6080500000000001E-4</v>
      </c>
      <c r="V63" s="300">
        <v>1.018967E-3</v>
      </c>
      <c r="W63" s="300">
        <v>2.7835199999999999E-4</v>
      </c>
      <c r="X63" s="320">
        <v>8.2100000000000003E-5</v>
      </c>
      <c r="Y63" s="300">
        <v>2.04105E-4</v>
      </c>
      <c r="Z63" s="300">
        <v>9.8002099999999997E-4</v>
      </c>
      <c r="AA63" s="318">
        <v>8.7399999999999997E-5</v>
      </c>
      <c r="AB63" s="318">
        <v>1.63E-5</v>
      </c>
      <c r="AC63" s="321">
        <v>8.6899999999999998E-5</v>
      </c>
      <c r="AD63" s="302">
        <v>1.37126E-4</v>
      </c>
      <c r="AE63" s="302">
        <v>1.1049500000000001E-4</v>
      </c>
      <c r="AF63" s="305">
        <v>4.49E-5</v>
      </c>
      <c r="AG63" s="303">
        <v>3.4501399999999999E-4</v>
      </c>
      <c r="AH63" s="305">
        <v>1.5500000000000001E-5</v>
      </c>
      <c r="AI63" s="304">
        <v>2.4923010000000002E-3</v>
      </c>
      <c r="AJ63" s="304">
        <v>2.2600300000000001E-4</v>
      </c>
      <c r="AK63" s="304">
        <v>3.7712200000000003E-4</v>
      </c>
      <c r="AL63" s="304">
        <v>2.1371000000000001E-4</v>
      </c>
      <c r="AM63" s="304">
        <v>1.11527E-4</v>
      </c>
      <c r="AN63" s="304">
        <v>2.5838599999999999E-4</v>
      </c>
      <c r="AO63" s="304">
        <v>4.0888200000000001E-4</v>
      </c>
      <c r="AP63" s="304">
        <v>1.01758E-4</v>
      </c>
      <c r="AQ63" s="304">
        <v>1.0381499999999999E-4</v>
      </c>
      <c r="AR63" s="319">
        <v>7.3800000000000005E-5</v>
      </c>
      <c r="AS63" s="319">
        <v>7.5599999999999994E-5</v>
      </c>
      <c r="AT63" s="319">
        <v>7.6500000000000003E-5</v>
      </c>
      <c r="AU63" s="304">
        <v>3.8287299999999999E-4</v>
      </c>
      <c r="AV63" s="243"/>
      <c r="AW63" s="244"/>
    </row>
    <row r="64" spans="1:49">
      <c r="A64" s="317" t="s">
        <v>75</v>
      </c>
      <c r="B64" s="317" t="s">
        <v>284</v>
      </c>
      <c r="C64" s="297">
        <v>4.9793000000000005E-4</v>
      </c>
      <c r="D64" s="297">
        <v>3.65814E-4</v>
      </c>
      <c r="E64" s="298">
        <v>1.9411600000000001E-4</v>
      </c>
      <c r="F64" s="299">
        <v>9.9937500000000005E-4</v>
      </c>
      <c r="G64" s="300">
        <v>2.3260719999999999E-2</v>
      </c>
      <c r="H64" s="300">
        <v>5.211139E-3</v>
      </c>
      <c r="I64" s="300">
        <v>4.2312449999999998E-3</v>
      </c>
      <c r="J64" s="300">
        <v>2.3752869999999998E-3</v>
      </c>
      <c r="K64" s="300">
        <v>5.2899430000000001E-3</v>
      </c>
      <c r="L64" s="300">
        <v>8.7456240000000005E-3</v>
      </c>
      <c r="M64" s="300">
        <v>2.5695370000000002E-3</v>
      </c>
      <c r="N64" s="300">
        <v>4.366661E-3</v>
      </c>
      <c r="O64" s="300">
        <v>8.2581199999999999E-4</v>
      </c>
      <c r="P64" s="300">
        <v>7.3909500000000005E-4</v>
      </c>
      <c r="Q64" s="300">
        <v>2.54316E-3</v>
      </c>
      <c r="R64" s="300">
        <v>1.414102E-3</v>
      </c>
      <c r="S64" s="300">
        <v>2.8644730000000002E-3</v>
      </c>
      <c r="T64" s="300">
        <v>7.3302399999999998E-4</v>
      </c>
      <c r="U64" s="300">
        <v>3.51195E-4</v>
      </c>
      <c r="V64" s="300">
        <v>8.7778200000000002E-4</v>
      </c>
      <c r="W64" s="300">
        <v>2.83472E-4</v>
      </c>
      <c r="X64" s="300">
        <v>2.7616000000000001E-4</v>
      </c>
      <c r="Y64" s="300">
        <v>3.10437E-4</v>
      </c>
      <c r="Z64" s="300">
        <v>1.513084E-3</v>
      </c>
      <c r="AA64" s="318">
        <v>8.0199999999999998E-5</v>
      </c>
      <c r="AB64" s="318">
        <v>2.6699999999999998E-5</v>
      </c>
      <c r="AC64" s="302">
        <v>5.4659999999999995E-4</v>
      </c>
      <c r="AD64" s="302">
        <v>1.7240699999999999E-4</v>
      </c>
      <c r="AE64" s="321">
        <v>9.7899999999999994E-5</v>
      </c>
      <c r="AF64" s="305">
        <v>4.32E-5</v>
      </c>
      <c r="AG64" s="303">
        <v>3.3141600000000001E-4</v>
      </c>
      <c r="AH64" s="305">
        <v>3.04E-5</v>
      </c>
      <c r="AI64" s="304">
        <v>3.49716E-3</v>
      </c>
      <c r="AJ64" s="304">
        <v>1.1985940000000001E-3</v>
      </c>
      <c r="AK64" s="304">
        <v>1.940631E-3</v>
      </c>
      <c r="AL64" s="304">
        <v>4.5518799999999998E-4</v>
      </c>
      <c r="AM64" s="304">
        <v>1.0737499999999999E-4</v>
      </c>
      <c r="AN64" s="304">
        <v>1.2308999999999999E-4</v>
      </c>
      <c r="AO64" s="304">
        <v>3.5362000000000002E-4</v>
      </c>
      <c r="AP64" s="304">
        <v>1.11364E-4</v>
      </c>
      <c r="AQ64" s="319">
        <v>7.5300000000000001E-5</v>
      </c>
      <c r="AR64" s="304">
        <v>1.07019E-4</v>
      </c>
      <c r="AS64" s="304">
        <v>2.2119500000000001E-4</v>
      </c>
      <c r="AT64" s="304">
        <v>1.0696000000000001E-4</v>
      </c>
      <c r="AU64" s="304">
        <v>3.8901799999999998E-4</v>
      </c>
      <c r="AV64" s="243"/>
      <c r="AW64" s="244"/>
    </row>
    <row r="65" spans="1:50">
      <c r="A65" s="317" t="s">
        <v>91</v>
      </c>
      <c r="B65" s="317" t="s">
        <v>97</v>
      </c>
      <c r="C65" s="297">
        <v>1.480454E-3</v>
      </c>
      <c r="D65" s="297">
        <v>2.358059E-3</v>
      </c>
      <c r="E65" s="298">
        <v>2.2341470000000001E-3</v>
      </c>
      <c r="F65" s="299">
        <v>2.7562870000000001E-3</v>
      </c>
      <c r="G65" s="300">
        <v>1.1409541E-2</v>
      </c>
      <c r="H65" s="300">
        <v>8.1496039999999995E-3</v>
      </c>
      <c r="I65" s="300">
        <v>6.1152999999999997E-3</v>
      </c>
      <c r="J65" s="300">
        <v>3.913868E-3</v>
      </c>
      <c r="K65" s="300">
        <v>6.3441469999999996E-3</v>
      </c>
      <c r="L65" s="300">
        <v>2.8077359999999999E-3</v>
      </c>
      <c r="M65" s="300">
        <v>7.1246920000000002E-3</v>
      </c>
      <c r="N65" s="300">
        <v>2.955343E-3</v>
      </c>
      <c r="O65" s="300">
        <v>6.7332090000000004E-3</v>
      </c>
      <c r="P65" s="300">
        <v>2.2327039999999999E-3</v>
      </c>
      <c r="Q65" s="300">
        <v>4.3598789999999997E-3</v>
      </c>
      <c r="R65" s="300">
        <v>5.9439599999999999E-3</v>
      </c>
      <c r="S65" s="300">
        <v>2.1200450000000001E-3</v>
      </c>
      <c r="T65" s="300">
        <v>1.253894E-3</v>
      </c>
      <c r="U65" s="300">
        <v>4.2477670000000004E-3</v>
      </c>
      <c r="V65" s="300">
        <v>3.1122889999999999E-3</v>
      </c>
      <c r="W65" s="300">
        <v>1.174273E-3</v>
      </c>
      <c r="X65" s="300">
        <v>8.8405099999999996E-4</v>
      </c>
      <c r="Y65" s="300">
        <v>2.928777E-3</v>
      </c>
      <c r="Z65" s="300">
        <v>1.6683290000000001E-3</v>
      </c>
      <c r="AA65" s="318">
        <v>8.0000000000000007E-5</v>
      </c>
      <c r="AB65" s="318">
        <v>4.74E-5</v>
      </c>
      <c r="AC65" s="302">
        <v>1.6727619999999999E-3</v>
      </c>
      <c r="AD65" s="302">
        <v>1.173503E-3</v>
      </c>
      <c r="AE65" s="302">
        <v>3.9924999999999997E-4</v>
      </c>
      <c r="AF65" s="305">
        <v>5.27E-5</v>
      </c>
      <c r="AG65" s="303">
        <v>3.0445299999999999E-4</v>
      </c>
      <c r="AH65" s="305">
        <v>3.3899999999999997E-5</v>
      </c>
      <c r="AI65" s="304">
        <v>9.6076699999999996E-4</v>
      </c>
      <c r="AJ65" s="304">
        <v>2.884934E-3</v>
      </c>
      <c r="AK65" s="304">
        <v>1.0866809999999999E-3</v>
      </c>
      <c r="AL65" s="304">
        <v>2.6115699999999998E-4</v>
      </c>
      <c r="AM65" s="319">
        <v>6.6099999999999994E-5</v>
      </c>
      <c r="AN65" s="304">
        <v>1.9746109999999998E-3</v>
      </c>
      <c r="AO65" s="304">
        <v>2.0468510000000001E-3</v>
      </c>
      <c r="AP65" s="304">
        <v>7.3643700000000005E-4</v>
      </c>
      <c r="AQ65" s="304">
        <v>1.7950999999999999E-4</v>
      </c>
      <c r="AR65" s="304">
        <v>1.465381E-3</v>
      </c>
      <c r="AS65" s="304">
        <v>6.8930200000000004E-4</v>
      </c>
      <c r="AT65" s="304">
        <v>4.3551199999999999E-4</v>
      </c>
      <c r="AU65" s="304">
        <v>3.0937100000000002E-4</v>
      </c>
      <c r="AV65" s="243"/>
      <c r="AW65" s="244"/>
    </row>
    <row r="66" spans="1:50">
      <c r="A66" s="317" t="s">
        <v>92</v>
      </c>
      <c r="B66" s="317" t="s">
        <v>98</v>
      </c>
      <c r="C66" s="297">
        <v>2.3477020000000001E-3</v>
      </c>
      <c r="D66" s="297">
        <v>2.5244619999999999E-3</v>
      </c>
      <c r="E66" s="298">
        <v>4.80612E-4</v>
      </c>
      <c r="F66" s="299">
        <v>2.2341100000000001E-3</v>
      </c>
      <c r="G66" s="300">
        <v>6.0062040000000002E-3</v>
      </c>
      <c r="H66" s="300">
        <v>7.065221E-3</v>
      </c>
      <c r="I66" s="300">
        <v>1.3210586E-2</v>
      </c>
      <c r="J66" s="300">
        <v>5.8697159999999996E-3</v>
      </c>
      <c r="K66" s="300">
        <v>1.0861740999999999E-2</v>
      </c>
      <c r="L66" s="300">
        <v>9.5631320000000002E-3</v>
      </c>
      <c r="M66" s="300">
        <v>3.3271469999999999E-3</v>
      </c>
      <c r="N66" s="300">
        <v>6.8043210000000003E-3</v>
      </c>
      <c r="O66" s="300">
        <v>2.4258550000000002E-3</v>
      </c>
      <c r="P66" s="300">
        <v>2.7711709999999998E-3</v>
      </c>
      <c r="Q66" s="300">
        <v>3.7427990000000002E-3</v>
      </c>
      <c r="R66" s="300">
        <v>2.0299329999999998E-3</v>
      </c>
      <c r="S66" s="300">
        <v>4.0406679999999999E-3</v>
      </c>
      <c r="T66" s="300">
        <v>2.2283519999999999E-3</v>
      </c>
      <c r="U66" s="300">
        <v>3.9474849999999997E-3</v>
      </c>
      <c r="V66" s="300">
        <v>3.2291659999999999E-3</v>
      </c>
      <c r="W66" s="300">
        <v>1.389307E-3</v>
      </c>
      <c r="X66" s="300">
        <v>9.5155299999999995E-4</v>
      </c>
      <c r="Y66" s="300">
        <v>1.1246190999999999E-2</v>
      </c>
      <c r="Z66" s="300">
        <v>1.4958700000000001E-3</v>
      </c>
      <c r="AA66" s="318">
        <v>6.3299999999999994E-5</v>
      </c>
      <c r="AB66" s="318">
        <v>5.1700000000000003E-5</v>
      </c>
      <c r="AC66" s="302">
        <v>4.1956850000000002E-3</v>
      </c>
      <c r="AD66" s="302">
        <v>1.11454E-3</v>
      </c>
      <c r="AE66" s="302">
        <v>1.6215899999999999E-4</v>
      </c>
      <c r="AF66" s="305">
        <v>7.5199999999999998E-5</v>
      </c>
      <c r="AG66" s="303">
        <v>3.7976200000000001E-4</v>
      </c>
      <c r="AH66" s="305">
        <v>4.5599999999999997E-5</v>
      </c>
      <c r="AI66" s="304">
        <v>9.0757700000000001E-4</v>
      </c>
      <c r="AJ66" s="304">
        <v>1.2142419999999999E-3</v>
      </c>
      <c r="AK66" s="304">
        <v>8.8630600000000001E-4</v>
      </c>
      <c r="AL66" s="304">
        <v>2.2975200000000001E-4</v>
      </c>
      <c r="AM66" s="319">
        <v>8.5900000000000001E-5</v>
      </c>
      <c r="AN66" s="304">
        <v>4.7661699999999998E-4</v>
      </c>
      <c r="AO66" s="304">
        <v>5.5486299999999995E-4</v>
      </c>
      <c r="AP66" s="304">
        <v>7.1737999999999999E-4</v>
      </c>
      <c r="AQ66" s="304">
        <v>1.5439499999999999E-4</v>
      </c>
      <c r="AR66" s="304">
        <v>2.6744200000000001E-4</v>
      </c>
      <c r="AS66" s="304">
        <v>6.7282300000000002E-4</v>
      </c>
      <c r="AT66" s="304">
        <v>4.6095199999999999E-4</v>
      </c>
      <c r="AU66" s="304">
        <v>1.475114E-3</v>
      </c>
      <c r="AV66" s="243"/>
      <c r="AW66" s="244"/>
    </row>
    <row r="67" spans="1:50">
      <c r="A67" s="317"/>
      <c r="B67" s="317"/>
      <c r="C67" s="297"/>
      <c r="D67" s="297"/>
      <c r="E67" s="298"/>
      <c r="F67" s="299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1"/>
      <c r="AB67" s="301"/>
      <c r="AC67" s="302"/>
      <c r="AD67" s="302"/>
      <c r="AE67" s="302"/>
      <c r="AF67" s="303"/>
      <c r="AG67" s="303"/>
      <c r="AH67" s="303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243"/>
      <c r="AW67" s="243"/>
    </row>
    <row r="68" spans="1:50">
      <c r="A68" s="306" t="s">
        <v>293</v>
      </c>
      <c r="B68" s="306" t="s">
        <v>16</v>
      </c>
      <c r="C68" s="307">
        <f t="shared" ref="C68:AU68" si="0">AVERAGE(C75:C78)</f>
        <v>2.0340162493476272E-3</v>
      </c>
      <c r="D68" s="307">
        <f t="shared" si="0"/>
        <v>9.0183214112229623E-4</v>
      </c>
      <c r="E68" s="308">
        <f t="shared" si="0"/>
        <v>1.1932808241198497E-3</v>
      </c>
      <c r="F68" s="309">
        <f t="shared" si="0"/>
        <v>4.8281701581771516E-3</v>
      </c>
      <c r="G68" s="310">
        <f t="shared" si="0"/>
        <v>1.406980015723364E-2</v>
      </c>
      <c r="H68" s="310">
        <f t="shared" si="0"/>
        <v>1.4599979403573111E-2</v>
      </c>
      <c r="I68" s="310">
        <f t="shared" si="0"/>
        <v>9.03887217047924E-3</v>
      </c>
      <c r="J68" s="310">
        <f t="shared" si="0"/>
        <v>5.3958364507565373E-3</v>
      </c>
      <c r="K68" s="310">
        <f t="shared" si="0"/>
        <v>1.8196605525160919E-2</v>
      </c>
      <c r="L68" s="310">
        <f t="shared" si="0"/>
        <v>8.7327224238586097E-3</v>
      </c>
      <c r="M68" s="310">
        <f t="shared" si="0"/>
        <v>8.1584768433485746E-3</v>
      </c>
      <c r="N68" s="310">
        <f t="shared" si="0"/>
        <v>1.0124937470136201E-2</v>
      </c>
      <c r="O68" s="310">
        <f t="shared" si="0"/>
        <v>1.1747549183842644E-2</v>
      </c>
      <c r="P68" s="310">
        <f t="shared" si="0"/>
        <v>2.8860417222044705E-3</v>
      </c>
      <c r="Q68" s="310">
        <f t="shared" si="0"/>
        <v>5.6072872685743068E-3</v>
      </c>
      <c r="R68" s="310">
        <f t="shared" si="0"/>
        <v>7.5113608306811514E-3</v>
      </c>
      <c r="S68" s="310">
        <f t="shared" si="0"/>
        <v>5.6882993950346638E-3</v>
      </c>
      <c r="T68" s="310">
        <f t="shared" si="0"/>
        <v>2.1623291883252492E-3</v>
      </c>
      <c r="U68" s="310">
        <f t="shared" si="0"/>
        <v>2.0126883171028521E-3</v>
      </c>
      <c r="V68" s="310">
        <f t="shared" si="0"/>
        <v>2.2024367970172481E-3</v>
      </c>
      <c r="W68" s="310">
        <f t="shared" si="0"/>
        <v>1.615778609353915E-3</v>
      </c>
      <c r="X68" s="310">
        <f t="shared" si="0"/>
        <v>8.4410620466993558E-4</v>
      </c>
      <c r="Y68" s="310">
        <f t="shared" si="0"/>
        <v>1.7478612273407615E-3</v>
      </c>
      <c r="Z68" s="310">
        <f t="shared" si="0"/>
        <v>1.495117253544589E-3</v>
      </c>
      <c r="AA68" s="311">
        <f t="shared" si="0"/>
        <v>7.9283456763817802E-5</v>
      </c>
      <c r="AB68" s="311">
        <f t="shared" si="0"/>
        <v>9.16165672806312E-5</v>
      </c>
      <c r="AC68" s="312">
        <f t="shared" si="0"/>
        <v>1.2682261114986444E-3</v>
      </c>
      <c r="AD68" s="312">
        <f t="shared" si="0"/>
        <v>9.2767407510005451E-4</v>
      </c>
      <c r="AE68" s="312">
        <f t="shared" si="0"/>
        <v>4.8636964802808129E-4</v>
      </c>
      <c r="AF68" s="313">
        <f t="shared" si="0"/>
        <v>1.1528751048382337E-4</v>
      </c>
      <c r="AG68" s="313">
        <f t="shared" si="0"/>
        <v>2.6165949814512641E-4</v>
      </c>
      <c r="AH68" s="313">
        <f t="shared" si="0"/>
        <v>4.8298247404183055E-5</v>
      </c>
      <c r="AI68" s="314">
        <f t="shared" si="0"/>
        <v>1.9421694512602641E-3</v>
      </c>
      <c r="AJ68" s="314">
        <f>AVERAGE(AJ75:AJ78)</f>
        <v>1.6397034924220549E-3</v>
      </c>
      <c r="AK68" s="314">
        <f>AVERAGE(AK75:AK78)</f>
        <v>9.1702301246178756E-4</v>
      </c>
      <c r="AL68" s="314">
        <f t="shared" si="0"/>
        <v>6.2835644069150027E-4</v>
      </c>
      <c r="AM68" s="314">
        <f t="shared" si="0"/>
        <v>2.6861432857885155E-4</v>
      </c>
      <c r="AN68" s="314">
        <f>AVERAGE(AN75:AN78)</f>
        <v>1.7454563048079621E-3</v>
      </c>
      <c r="AO68" s="314">
        <f>AVERAGE(AO75:AO78)</f>
        <v>1.9033372028378086E-3</v>
      </c>
      <c r="AP68" s="314">
        <f>AVERAGE(AP75:AP78)</f>
        <v>7.3552872405829427E-4</v>
      </c>
      <c r="AQ68" s="314">
        <f>AVERAGE(AQ75:AQ78)</f>
        <v>2.2624787454738894E-4</v>
      </c>
      <c r="AR68" s="314">
        <f>AVERAGE(AR75:AR78)</f>
        <v>1.1047604188163191E-3</v>
      </c>
      <c r="AS68" s="314">
        <f t="shared" ref="AS68" si="1">AVERAGE(AS75:AS78)</f>
        <v>7.3382614292674111E-4</v>
      </c>
      <c r="AT68" s="314">
        <f t="shared" si="0"/>
        <v>5.4250564277103798E-4</v>
      </c>
      <c r="AU68" s="314">
        <f t="shared" si="0"/>
        <v>6.0721185615700811E-4</v>
      </c>
      <c r="AV68" s="152"/>
      <c r="AW68" s="154"/>
      <c r="AX68" s="154"/>
    </row>
    <row r="69" spans="1:50">
      <c r="A69" s="280" t="s">
        <v>288</v>
      </c>
      <c r="B69" s="280" t="s">
        <v>16</v>
      </c>
      <c r="C69" s="297">
        <f t="shared" ref="C69:AT69" si="2">AVERAGE(C71,C72)</f>
        <v>2.4023339118144789E-3</v>
      </c>
      <c r="D69" s="297">
        <f t="shared" si="2"/>
        <v>9.1320954198523003E-4</v>
      </c>
      <c r="E69" s="298">
        <f t="shared" si="2"/>
        <v>1.2925133017227344E-3</v>
      </c>
      <c r="F69" s="299">
        <f t="shared" si="2"/>
        <v>5.0707611817577634E-3</v>
      </c>
      <c r="G69" s="300">
        <f t="shared" si="2"/>
        <v>1.5420134150497422E-2</v>
      </c>
      <c r="H69" s="300">
        <f t="shared" si="2"/>
        <v>1.6753299173232528E-2</v>
      </c>
      <c r="I69" s="300">
        <f t="shared" si="2"/>
        <v>1.024725819181203E-2</v>
      </c>
      <c r="J69" s="300">
        <f t="shared" si="2"/>
        <v>5.909269866231066E-3</v>
      </c>
      <c r="K69" s="300">
        <f t="shared" si="2"/>
        <v>2.132650436009086E-2</v>
      </c>
      <c r="L69" s="300">
        <f t="shared" si="2"/>
        <v>8.4050080579930152E-3</v>
      </c>
      <c r="M69" s="300">
        <f t="shared" si="2"/>
        <v>9.7283162232967811E-3</v>
      </c>
      <c r="N69" s="300">
        <f t="shared" si="2"/>
        <v>1.2825422180132915E-2</v>
      </c>
      <c r="O69" s="300">
        <f t="shared" si="2"/>
        <v>1.5471831067639871E-2</v>
      </c>
      <c r="P69" s="300">
        <f t="shared" si="2"/>
        <v>3.5305109587411999E-3</v>
      </c>
      <c r="Q69" s="300">
        <f t="shared" si="2"/>
        <v>5.265796092879073E-3</v>
      </c>
      <c r="R69" s="300">
        <f t="shared" si="2"/>
        <v>8.2536157537348703E-3</v>
      </c>
      <c r="S69" s="300">
        <f t="shared" si="2"/>
        <v>6.4607832381602115E-3</v>
      </c>
      <c r="T69" s="300">
        <f t="shared" si="2"/>
        <v>2.363096407136315E-3</v>
      </c>
      <c r="U69" s="300">
        <f t="shared" si="2"/>
        <v>1.687637496251131E-3</v>
      </c>
      <c r="V69" s="300">
        <f t="shared" si="2"/>
        <v>2.1444753362562887E-3</v>
      </c>
      <c r="W69" s="300">
        <f t="shared" si="2"/>
        <v>1.6515711209078594E-3</v>
      </c>
      <c r="X69" s="300">
        <f t="shared" si="2"/>
        <v>9.101072839377912E-4</v>
      </c>
      <c r="Y69" s="300">
        <f t="shared" si="2"/>
        <v>1.3910173422976365E-3</v>
      </c>
      <c r="Z69" s="300">
        <f t="shared" si="2"/>
        <v>1.4623598503365307E-3</v>
      </c>
      <c r="AA69" s="301">
        <f t="shared" si="2"/>
        <v>8.6832890784977273E-5</v>
      </c>
      <c r="AB69" s="301">
        <f t="shared" si="2"/>
        <v>1.1871298626295208E-4</v>
      </c>
      <c r="AC69" s="302">
        <f t="shared" si="2"/>
        <v>1.3134787726003388E-3</v>
      </c>
      <c r="AD69" s="302">
        <f t="shared" si="2"/>
        <v>9.7822609888681107E-4</v>
      </c>
      <c r="AE69" s="302">
        <f t="shared" si="2"/>
        <v>5.6549071890731051E-4</v>
      </c>
      <c r="AF69" s="303">
        <f t="shared" si="2"/>
        <v>1.1827332703774977E-4</v>
      </c>
      <c r="AG69" s="303">
        <f t="shared" si="2"/>
        <v>2.8001406982835125E-4</v>
      </c>
      <c r="AH69" s="303">
        <f t="shared" si="2"/>
        <v>5.5637705441923175E-5</v>
      </c>
      <c r="AI69" s="304">
        <f t="shared" si="2"/>
        <v>1.7929592574177748E-3</v>
      </c>
      <c r="AJ69" s="304">
        <f>AVERAGE(AJ71,AJ72)</f>
        <v>1.6305228339496801E-3</v>
      </c>
      <c r="AK69" s="304">
        <f>AVERAGE(AK71,AK72)</f>
        <v>8.9138770572405536E-4</v>
      </c>
      <c r="AL69" s="304">
        <f t="shared" si="2"/>
        <v>6.3655232603057176E-4</v>
      </c>
      <c r="AM69" s="304">
        <f t="shared" si="2"/>
        <v>2.8719647054555622E-4</v>
      </c>
      <c r="AN69" s="304">
        <f>AVERAGE(AN71,AN72)</f>
        <v>1.7761541090276947E-3</v>
      </c>
      <c r="AO69" s="304">
        <f>AVERAGE(AO71,AO72)</f>
        <v>1.9575696537890825E-3</v>
      </c>
      <c r="AP69" s="304">
        <f>AVERAGE(AP71,AP72)</f>
        <v>7.0151471977125321E-4</v>
      </c>
      <c r="AQ69" s="304">
        <f>AVERAGE(AQ71,AQ72)</f>
        <v>2.5061054571958499E-4</v>
      </c>
      <c r="AR69" s="304">
        <f>AVERAGE(AR71,AR72)</f>
        <v>1.1419117278431525E-3</v>
      </c>
      <c r="AS69" s="304">
        <f t="shared" ref="AS69" si="3">AVERAGE(AS71,AS72)</f>
        <v>6.5952134643836599E-4</v>
      </c>
      <c r="AT69" s="304">
        <f t="shared" si="2"/>
        <v>5.3502906300325866E-4</v>
      </c>
      <c r="AU69" s="304">
        <f>AVERAGE(AU71,AU72)</f>
        <v>6.2647755265077016E-4</v>
      </c>
      <c r="AV69" s="153"/>
      <c r="AW69" s="257"/>
      <c r="AX69" s="257"/>
    </row>
    <row r="70" spans="1:50">
      <c r="A70" s="280" t="s">
        <v>88</v>
      </c>
      <c r="B70" s="280" t="s">
        <v>16</v>
      </c>
      <c r="C70" s="297">
        <f t="shared" ref="C70:AT70" si="4">AVERAGE(C6:C66)</f>
        <v>2.6311084977789943E-3</v>
      </c>
      <c r="D70" s="297">
        <f t="shared" si="4"/>
        <v>9.4920262053070821E-4</v>
      </c>
      <c r="E70" s="298">
        <f t="shared" si="4"/>
        <v>1.1197599488400952E-3</v>
      </c>
      <c r="F70" s="299">
        <f t="shared" si="4"/>
        <v>5.0662641655360554E-3</v>
      </c>
      <c r="G70" s="300">
        <f t="shared" si="4"/>
        <v>1.7438256251108491E-2</v>
      </c>
      <c r="H70" s="300">
        <f t="shared" si="4"/>
        <v>1.8146327801902697E-2</v>
      </c>
      <c r="I70" s="300">
        <f t="shared" si="4"/>
        <v>1.0771117076914336E-2</v>
      </c>
      <c r="J70" s="300">
        <f t="shared" si="4"/>
        <v>5.7625803628869278E-3</v>
      </c>
      <c r="K70" s="300">
        <f t="shared" si="4"/>
        <v>2.3885358652475756E-2</v>
      </c>
      <c r="L70" s="300">
        <f t="shared" si="4"/>
        <v>7.964986855207851E-3</v>
      </c>
      <c r="M70" s="300">
        <f t="shared" si="4"/>
        <v>1.065519985691233E-2</v>
      </c>
      <c r="N70" s="300">
        <f t="shared" si="4"/>
        <v>1.3838291175958731E-2</v>
      </c>
      <c r="O70" s="300">
        <f t="shared" si="4"/>
        <v>1.7309583488453188E-2</v>
      </c>
      <c r="P70" s="300">
        <f t="shared" si="4"/>
        <v>3.6158644179808534E-3</v>
      </c>
      <c r="Q70" s="300">
        <f t="shared" si="4"/>
        <v>4.6100648513169185E-3</v>
      </c>
      <c r="R70" s="300">
        <f t="shared" si="4"/>
        <v>7.746928199969175E-3</v>
      </c>
      <c r="S70" s="300">
        <f t="shared" si="4"/>
        <v>5.921316145515121E-3</v>
      </c>
      <c r="T70" s="300">
        <f t="shared" si="4"/>
        <v>2.1193089299716469E-3</v>
      </c>
      <c r="U70" s="300">
        <f t="shared" si="4"/>
        <v>1.534340441521561E-3</v>
      </c>
      <c r="V70" s="300">
        <f t="shared" si="4"/>
        <v>2.1021656051665198E-3</v>
      </c>
      <c r="W70" s="300">
        <f t="shared" si="4"/>
        <v>1.6021150816854779E-3</v>
      </c>
      <c r="X70" s="300">
        <f t="shared" si="4"/>
        <v>8.7063021670546093E-4</v>
      </c>
      <c r="Y70" s="300">
        <f t="shared" si="4"/>
        <v>1.4185175126558531E-3</v>
      </c>
      <c r="Z70" s="300">
        <f t="shared" si="4"/>
        <v>1.5034753789423016E-3</v>
      </c>
      <c r="AA70" s="301">
        <f t="shared" si="4"/>
        <v>9.4534492274434961E-5</v>
      </c>
      <c r="AB70" s="301">
        <f t="shared" si="4"/>
        <v>1.411924827384125E-4</v>
      </c>
      <c r="AC70" s="302">
        <f t="shared" si="4"/>
        <v>1.2239233022024996E-3</v>
      </c>
      <c r="AD70" s="302">
        <f t="shared" si="4"/>
        <v>8.7200388518297899E-4</v>
      </c>
      <c r="AE70" s="302">
        <f t="shared" si="4"/>
        <v>5.762056025237183E-4</v>
      </c>
      <c r="AF70" s="303">
        <f t="shared" si="4"/>
        <v>1.0381158354701754E-4</v>
      </c>
      <c r="AG70" s="303">
        <f t="shared" si="4"/>
        <v>3.1036427483173331E-4</v>
      </c>
      <c r="AH70" s="303">
        <f t="shared" si="4"/>
        <v>6.0054261912200923E-5</v>
      </c>
      <c r="AI70" s="304">
        <f t="shared" si="4"/>
        <v>1.6151204818663804E-3</v>
      </c>
      <c r="AJ70" s="304">
        <f>AVERAGE(AJ6:AJ66)</f>
        <v>1.4114624088628308E-3</v>
      </c>
      <c r="AK70" s="304">
        <f>AVERAGE(AK6:AK66)</f>
        <v>7.6283491139156551E-4</v>
      </c>
      <c r="AL70" s="304">
        <f t="shared" si="4"/>
        <v>5.290120172137359E-4</v>
      </c>
      <c r="AM70" s="304">
        <f t="shared" si="4"/>
        <v>2.5934299849595874E-4</v>
      </c>
      <c r="AN70" s="304">
        <f>AVERAGE(AN6:AN66)</f>
        <v>1.4728795265661822E-3</v>
      </c>
      <c r="AO70" s="304">
        <f>AVERAGE(AO6:AO66)</f>
        <v>1.710992407171405E-3</v>
      </c>
      <c r="AP70" s="304">
        <f>AVERAGE(AP6:AP66)</f>
        <v>5.9100149920627708E-4</v>
      </c>
      <c r="AQ70" s="304">
        <f>AVERAGE(AQ6:AQ66)</f>
        <v>2.1280603059440657E-4</v>
      </c>
      <c r="AR70" s="304">
        <f>AVERAGE(AR6:AR66)</f>
        <v>1.1764433931276226E-3</v>
      </c>
      <c r="AS70" s="304">
        <f t="shared" ref="AS70" si="5">AVERAGE(AS6:AS66)</f>
        <v>5.8673769567483354E-4</v>
      </c>
      <c r="AT70" s="304">
        <f t="shared" si="4"/>
        <v>5.2968868512929081E-4</v>
      </c>
      <c r="AU70" s="304">
        <f>AVERAGE(AU6:AU66)</f>
        <v>6.6328392883241861E-4</v>
      </c>
      <c r="AV70" s="153"/>
      <c r="AW70" s="257"/>
      <c r="AX70" s="257"/>
    </row>
    <row r="71" spans="1:50">
      <c r="A71" s="315" t="s">
        <v>264</v>
      </c>
      <c r="B71" s="280" t="s">
        <v>16</v>
      </c>
      <c r="C71" s="297">
        <f t="array" ref="C71">AVERAGE(IF($B6:$B66="JS",C6:C66),IF($B6:$B66="JN",C6:C66))</f>
        <v>1.4719839288921161E-3</v>
      </c>
      <c r="D71" s="297">
        <f t="array" ref="D71">AVERAGE(IF($B6:$B66="JS",D6:D66),IF($B6:$B66="JN",D6:D66))</f>
        <v>7.6683768923361823E-4</v>
      </c>
      <c r="E71" s="298">
        <f t="array" ref="E71">AVERAGE(IF($B6:$B66="JS",E6:E66),IF($B6:$B66="JN",E6:E66))</f>
        <v>1.9950436034454691E-3</v>
      </c>
      <c r="F71" s="299">
        <f t="array" ref="F71">AVERAGE(IF($B6:$B66="JS",F6:F66),IF($B6:$B66="JN",F6:F66))</f>
        <v>5.0890490477260549E-3</v>
      </c>
      <c r="G71" s="300">
        <f t="array" ref="G71">AVERAGE(IF($B6:$B66="JS",G6:G66),IF($B6:$B66="JN",G6:G66))</f>
        <v>7.2131042746790561E-3</v>
      </c>
      <c r="H71" s="300">
        <f t="array" ref="H71">AVERAGE(IF($B6:$B66="JS",H6:H66),IF($B6:$B66="JN",H6:H66))</f>
        <v>1.1088316083307155E-2</v>
      </c>
      <c r="I71" s="300">
        <f t="array" ref="I71">AVERAGE(IF($B6:$B66="JS",I6:I66),IF($B6:$B66="JN",I6:I66))</f>
        <v>8.1168987257293195E-3</v>
      </c>
      <c r="J71" s="300">
        <f t="array" ref="J71">AVERAGE(IF($B6:$B66="JS",J6:J66),IF($B6:$B66="JN",J6:J66))</f>
        <v>6.5058071798305538E-3</v>
      </c>
      <c r="K71" s="300">
        <f t="array" ref="K71">AVERAGE(IF($B6:$B66="JS",K6:K66),IF($B6:$B66="JN",K6:K66))</f>
        <v>1.0920496904392228E-2</v>
      </c>
      <c r="L71" s="300">
        <f t="array" ref="L71">AVERAGE(IF($B6:$B66="JS",L6:L66),IF($B6:$B66="JN",L6:L66))</f>
        <v>1.0194427615986034E-2</v>
      </c>
      <c r="M71" s="300">
        <f t="array" ref="M71">AVERAGE(IF($B6:$B66="JS",M6:M66),IF($B6:$B66="JN",M6:M66))</f>
        <v>5.9589894465935621E-3</v>
      </c>
      <c r="N71" s="300">
        <f t="array" ref="N71">AVERAGE(IF($B6:$B66="JS",N6:N66),IF($B6:$B66="JN",N6:N66))</f>
        <v>8.706421597107928E-3</v>
      </c>
      <c r="O71" s="300">
        <f t="array" ref="O71">AVERAGE(IF($B6:$B66="JS",O6:O66),IF($B6:$B66="JN",O6:O66))</f>
        <v>7.998304556332379E-3</v>
      </c>
      <c r="P71" s="300">
        <f t="array" ref="P71">AVERAGE(IF($B6:$B66="JS",P6:P66),IF($B6:$B66="JN",P6:P66))</f>
        <v>3.1834068911666112E-3</v>
      </c>
      <c r="Q71" s="300">
        <f t="array" ref="Q71">AVERAGE(IF($B6:$B66="JS",Q6:Q66),IF($B6:$B66="JN",Q6:Q66))</f>
        <v>7.9324364752318289E-3</v>
      </c>
      <c r="R71" s="300">
        <f t="array" ref="R71">AVERAGE(IF($B6:$B66="JS",R6:R66),IF($B6:$B66="JN",R6:R66))</f>
        <v>1.0314145139048688E-2</v>
      </c>
      <c r="S71" s="300">
        <f t="array" ref="S71">AVERAGE(IF($B6:$B66="JS",S6:S66),IF($B6:$B66="JN",S6:S66))</f>
        <v>8.6546160815835788E-3</v>
      </c>
      <c r="T71" s="300">
        <f t="array" ref="T71">AVERAGE(IF($B6:$B66="JS",T6:T66),IF($B6:$B66="JN",T6:T66))</f>
        <v>3.3544988142726298E-3</v>
      </c>
      <c r="U71" s="300">
        <f t="array" ref="U71">AVERAGE(IF($B6:$B66="JS",U6:U66),IF($B6:$B66="JN",U6:U66))</f>
        <v>2.3110455188180517E-3</v>
      </c>
      <c r="V71" s="300">
        <f t="array" ref="V71">AVERAGE(IF($B6:$B66="JS",V6:V66),IF($B6:$B66="JN",V6:V66))</f>
        <v>2.316534909354683E-3</v>
      </c>
      <c r="W71" s="300">
        <f t="array" ref="W71">AVERAGE(IF($B6:$B66="JS",W6:W66),IF($B6:$B66="JN",W6:W66))</f>
        <v>1.8526923470788762E-3</v>
      </c>
      <c r="X71" s="300">
        <f t="array" ref="X71">AVERAGE(IF($B6:$B66="JS",X6:X66),IF($B6:$B66="JN",X6:X66))</f>
        <v>1.0706473573492664E-3</v>
      </c>
      <c r="Y71" s="300">
        <f t="array" ref="Y71">AVERAGE(IF($B6:$B66="JS",Y6:Y66),IF($B6:$B66="JN",Y6:Y66))</f>
        <v>1.2791833161742202E-3</v>
      </c>
      <c r="Z71" s="300">
        <f t="array" ref="Z71">AVERAGE(IF($B6:$B66="JS",Z6:Z66),IF($B6:$B66="JN",Z6:Z66))</f>
        <v>1.2951567006730612E-3</v>
      </c>
      <c r="AA71" s="301">
        <f t="array" ref="AA71">AVERAGE(IF($B6:$B66="JS",AA6:AA66),IF($B6:$B66="JN",AA6:AA66))</f>
        <v>5.5513044727849315E-5</v>
      </c>
      <c r="AB71" s="301">
        <f t="array" ref="AB71">AVERAGE(IF($B6:$B66="JS",AB6:AB66),IF($B6:$B66="JN",AB6:AB66))</f>
        <v>2.7296367262746312E-5</v>
      </c>
      <c r="AC71" s="302">
        <f t="array" ref="AC71">AVERAGE(IF($B6:$B66="JS",AC6:AC66),IF($B6:$B66="JN",AC6:AC66))</f>
        <v>1.6776710188848884E-3</v>
      </c>
      <c r="AD71" s="302">
        <f t="array" ref="AD71">AVERAGE(IF($B6:$B66="JS",AD6:AD66),IF($B6:$B66="JN",AD6:AD66))</f>
        <v>1.4101964346157272E-3</v>
      </c>
      <c r="AE71" s="302">
        <f t="array" ref="AE71">AVERAGE(IF($B6:$B66="JS",AE6:AE66),IF($B6:$B66="JN",AE6:AE66))</f>
        <v>5.219168588672528E-4</v>
      </c>
      <c r="AF71" s="303">
        <f t="array" ref="AF71">AVERAGE(IF($B6:$B66="JS",AF6:AF66),IF($B6:$B66="JN",AF6:AF66))</f>
        <v>1.7708441723339428E-4</v>
      </c>
      <c r="AG71" s="303">
        <f t="array" ref="AG71">AVERAGE(IF($B6:$B66="JS",AG6:AG66),IF($B6:$B66="JN",AG6:AG66))</f>
        <v>1.5658990281459714E-4</v>
      </c>
      <c r="AH71" s="303">
        <f t="array" ref="AH71">AVERAGE(IF($B6:$B66="JS",AH6:AH66),IF($B6:$B66="JN",AH6:AH66))</f>
        <v>3.767704246279373E-5</v>
      </c>
      <c r="AI71" s="304">
        <f t="array" ref="AI71">AVERAGE(IF($B6:$B66="JS",AI6:AI66),IF($B6:$B66="JN",AI6:AI66))</f>
        <v>2.5161702779934445E-3</v>
      </c>
      <c r="AJ71" s="304">
        <f t="array" ref="AJ71">AVERAGE(IF($B6:$B66="JS",AJ6:AJ66),IF($B6:$B66="JN",AJ6:AJ66))</f>
        <v>2.5213685626362023E-3</v>
      </c>
      <c r="AK71" s="304">
        <f t="array" ref="AK71">AVERAGE(IF($B6:$B66="JS",AK6:AK66),IF($B6:$B66="JN",AK6:AK66))</f>
        <v>1.4141690693428475E-3</v>
      </c>
      <c r="AL71" s="304">
        <f t="array" ref="AL71">AVERAGE(IF($B6:$B66="JS",AL6:AL66),IF($B6:$B66="JN",AL6:AL66))</f>
        <v>1.0738829152190383E-3</v>
      </c>
      <c r="AM71" s="304">
        <f t="array" ref="AM71">AVERAGE(IF($B6:$B66="JS",AM6:AM66),IF($B6:$B66="JN",AM6:AM66))</f>
        <v>4.0046725688058614E-4</v>
      </c>
      <c r="AN71" s="304">
        <f t="array" ref="AN71">AVERAGE(IF($B6:$B66="JS",AN6:AN66),IF($B6:$B66="JN",AN6:AN66))</f>
        <v>3.009470744371179E-3</v>
      </c>
      <c r="AO71" s="304">
        <f t="array" ref="AO71">AVERAGE(IF($B6:$B66="JS",AO6:AO66),IF($B6:$B66="JN",AO6:AO66))</f>
        <v>2.9603171233676391E-3</v>
      </c>
      <c r="AP71" s="304">
        <f t="array" ref="AP71">AVERAGE(IF($B6:$B66="JS",AP6:AP66),IF($B6:$B66="JN",AP6:AP66))</f>
        <v>1.1509351500688222E-3</v>
      </c>
      <c r="AQ71" s="304">
        <f t="array" ref="AQ71">AVERAGE(IF($B6:$B66="JS",AQ6:AQ66),IF($B6:$B66="JN",AQ6:AQ66))</f>
        <v>4.0434890722864368E-4</v>
      </c>
      <c r="AR71" s="304">
        <f t="array" ref="AR71">AVERAGE(IF($B6:$B66="JS",AR6:AR66),IF($B6:$B66="JN",AR6:AR66))</f>
        <v>1.0014829556863046E-3</v>
      </c>
      <c r="AS71" s="304">
        <f t="array" ref="AS71">AVERAGE(IF($B6:$B66="JS",AS6:AS66),IF($B6:$B66="JN",AS6:AS66))</f>
        <v>9.5550819287673193E-4</v>
      </c>
      <c r="AT71" s="304">
        <f t="array" ref="AT71">AVERAGE(IF($B6:$B66="JS",AT6:AT66),IF($B6:$B66="JN",AT6:AT66))</f>
        <v>5.5674659969072763E-4</v>
      </c>
      <c r="AU71" s="304">
        <f t="array" ref="AU71">AVERAGE(IF($B6:$B66="JS",AU6:AU66),IF($B6:$B66="JN",AU6:AU66))</f>
        <v>4.7679828951206678E-4</v>
      </c>
      <c r="AV71" s="153"/>
      <c r="AW71" s="257"/>
      <c r="AX71" s="257"/>
    </row>
    <row r="72" spans="1:50">
      <c r="A72" s="315" t="s">
        <v>265</v>
      </c>
      <c r="B72" s="280" t="s">
        <v>16</v>
      </c>
      <c r="C72" s="297">
        <f t="array" ref="C72">AVERAGE(IF($B6:$B66="NN",C6:C66),IF($B6:$B66="NS",C6:C66))</f>
        <v>3.3326838947368418E-3</v>
      </c>
      <c r="D72" s="297">
        <f t="array" ref="D72">AVERAGE(IF($B6:$B66="NN",D6:D66),IF($B6:$B66="NS",D6:D66))</f>
        <v>1.0595813947368417E-3</v>
      </c>
      <c r="E72" s="298">
        <f t="array" ref="E72">AVERAGE(IF($B6:$B66="NN",E6:E66),IF($B6:$B66="NS",E6:E66))</f>
        <v>5.8998299999999987E-4</v>
      </c>
      <c r="F72" s="299">
        <f t="array" ref="F72">AVERAGE(IF($B6:$B66="NN",F6:F66),IF($B6:$B66="NS",F6:F66))</f>
        <v>5.0524733157894727E-3</v>
      </c>
      <c r="G72" s="300">
        <f t="array" ref="G72">AVERAGE(IF($B6:$B66="NN",G6:G66),IF($B6:$B66="NS",G6:G66))</f>
        <v>2.3627164026315789E-2</v>
      </c>
      <c r="H72" s="300">
        <f t="array" ref="H72">AVERAGE(IF($B6:$B66="NN",H6:H66),IF($B6:$B66="NS",H6:H66))</f>
        <v>2.2418282263157903E-2</v>
      </c>
      <c r="I72" s="300">
        <f t="array" ref="I72">AVERAGE(IF($B6:$B66="NN",I6:I66),IF($B6:$B66="NS",I6:I66))</f>
        <v>1.2377617657894741E-2</v>
      </c>
      <c r="J72" s="300">
        <f t="array" ref="J72">AVERAGE(IF($B6:$B66="NN",J6:J66),IF($B6:$B66="NS",J6:J66))</f>
        <v>5.3127325526315791E-3</v>
      </c>
      <c r="K72" s="300">
        <f t="array" ref="K72">AVERAGE(IF($B6:$B66="NN",K6:K66),IF($B6:$B66="NS",K6:K66))</f>
        <v>3.1732511815789489E-2</v>
      </c>
      <c r="L72" s="300">
        <f t="array" ref="L72">AVERAGE(IF($B6:$B66="NN",L6:L66),IF($B6:$B66="NS",L6:L66))</f>
        <v>6.6155884999999984E-3</v>
      </c>
      <c r="M72" s="300">
        <f t="array" ref="M72">AVERAGE(IF($B6:$B66="NN",M6:M66),IF($B6:$B66="NS",M6:M66))</f>
        <v>1.3497642999999998E-2</v>
      </c>
      <c r="N72" s="300">
        <f t="array" ref="N72">AVERAGE(IF($B6:$B66="NN",N6:N66),IF($B6:$B66="NS",N6:N66))</f>
        <v>1.6944422763157902E-2</v>
      </c>
      <c r="O72" s="300">
        <f t="array" ref="O72">AVERAGE(IF($B6:$B66="NN",O6:O66),IF($B6:$B66="NS",O6:O66))</f>
        <v>2.2945357578947362E-2</v>
      </c>
      <c r="P72" s="300">
        <f t="array" ref="P72">AVERAGE(IF($B6:$B66="NN",P6:P66),IF($B6:$B66="NS",P6:P66))</f>
        <v>3.877615026315789E-3</v>
      </c>
      <c r="Q72" s="300">
        <f t="array" ref="Q72">AVERAGE(IF($B6:$B66="NN",Q6:Q66),IF($B6:$B66="NS",Q6:Q66))</f>
        <v>2.5991557105263167E-3</v>
      </c>
      <c r="R72" s="300">
        <f t="array" ref="R72">AVERAGE(IF($B6:$B66="NN",R6:R66),IF($B6:$B66="NS",R6:R66))</f>
        <v>6.1930863684210519E-3</v>
      </c>
      <c r="S72" s="300">
        <f t="array" ref="S72">AVERAGE(IF($B6:$B66="NN",S6:S66),IF($B6:$B66="NS",S6:S66))</f>
        <v>4.2669503947368433E-3</v>
      </c>
      <c r="T72" s="300">
        <f t="array" ref="T72">AVERAGE(IF($B6:$B66="NN",T6:T66),IF($B6:$B66="NS",T6:T66))</f>
        <v>1.3716940000000003E-3</v>
      </c>
      <c r="U72" s="300">
        <f t="array" ref="U72">AVERAGE(IF($B6:$B66="NN",U6:U66),IF($B6:$B66="NS",U6:U66))</f>
        <v>1.0642294736842104E-3</v>
      </c>
      <c r="V72" s="300">
        <f t="array" ref="V72">AVERAGE(IF($B6:$B66="NN",V6:V66),IF($B6:$B66="NS",V6:V66))</f>
        <v>1.9724157631578944E-3</v>
      </c>
      <c r="W72" s="300">
        <f t="array" ref="W72">AVERAGE(IF($B6:$B66="NN",W6:W66),IF($B6:$B66="NS",W6:W66))</f>
        <v>1.4504498947368425E-3</v>
      </c>
      <c r="X72" s="300">
        <f t="array" ref="X72">AVERAGE(IF($B6:$B66="NN",X6:X66),IF($B6:$B66="NS",X6:X66))</f>
        <v>7.4956721052631603E-4</v>
      </c>
      <c r="Y72" s="300">
        <f t="array" ref="Y72">AVERAGE(IF($B6:$B66="NN",Y6:Y66),IF($B6:$B66="NS",Y6:Y66))</f>
        <v>1.5028513684210527E-3</v>
      </c>
      <c r="Z72" s="300">
        <f t="array" ref="Z72">AVERAGE(IF($B6:$B66="NN",Z6:Z66),IF($B6:$B66="NS",Z6:Z66))</f>
        <v>1.6295629999999999E-3</v>
      </c>
      <c r="AA72" s="301">
        <f t="array" ref="AA72">AVERAGE(IF($B6:$B66="NN",AA6:AA66),IF($B6:$B66="NS",AA6:AA66))</f>
        <v>1.1815273684210524E-4</v>
      </c>
      <c r="AB72" s="301">
        <f t="array" ref="AB72">AVERAGE(IF($B6:$B66="NN",AB6:AB66),IF($B6:$B66="NS",AB6:AB66))</f>
        <v>2.1012960526315785E-4</v>
      </c>
      <c r="AC72" s="302">
        <f t="array" ref="AC72">AVERAGE(IF($B6:$B66="NN",AC6:AC66),IF($B6:$B66="NS",AC6:AC66))</f>
        <v>9.4928652631578938E-4</v>
      </c>
      <c r="AD72" s="302">
        <f t="array" ref="AD72">AVERAGE(IF($B6:$B66="NN",AD6:AD66),IF($B6:$B66="NS",AD6:AD66))</f>
        <v>5.4625576315789489E-4</v>
      </c>
      <c r="AE72" s="302">
        <f t="array" ref="AE72">AVERAGE(IF($B6:$B66="NN",AE6:AE66),IF($B6:$B66="NS",AE6:AE66))</f>
        <v>6.0906457894736833E-4</v>
      </c>
      <c r="AF72" s="303">
        <f t="array" ref="AF72">AVERAGE(IF($B6:$B66="NN",AF6:AF66),IF($B6:$B66="NS",AF6:AF66))</f>
        <v>5.9462236842105269E-5</v>
      </c>
      <c r="AG72" s="303">
        <f t="array" ref="AG72">AVERAGE(IF($B6:$B66="NN",AG6:AG66),IF($B6:$B66="NS",AG6:AG66))</f>
        <v>4.0343823684210533E-4</v>
      </c>
      <c r="AH72" s="303">
        <f t="array" ref="AH72">AVERAGE(IF($B6:$B66="NN",AH6:AH66),IF($B6:$B66="NS",AH6:AH66))</f>
        <v>7.3598368421052627E-5</v>
      </c>
      <c r="AI72" s="304">
        <f t="array" ref="AI72">AVERAGE(IF($B6:$B66="NN",AI6:AI66),IF($B6:$B66="NS",AI6:AI66))</f>
        <v>1.0697482368421053E-3</v>
      </c>
      <c r="AJ72" s="304">
        <f t="array" ref="AJ72">AVERAGE(IF($B6:$B66="NN",AJ6:AJ66),IF($B6:$B66="NS",AJ6:AJ66))</f>
        <v>7.3967710526315778E-4</v>
      </c>
      <c r="AK72" s="304">
        <f t="array" ref="AK72">AVERAGE(IF($B6:$B66="NN",AK6:AK66),IF($B6:$B66="NS",AK6:AK66))</f>
        <v>3.6860634210526317E-4</v>
      </c>
      <c r="AL72" s="304">
        <f t="array" ref="AL72">AVERAGE(IF($B6:$B66="NN",AL6:AL66),IF($B6:$B66="NS",AL6:AL66))</f>
        <v>1.992217368421052E-4</v>
      </c>
      <c r="AM72" s="304">
        <f t="array" ref="AM72">AVERAGE(IF($B6:$B66="NN",AM6:AM66),IF($B6:$B66="NS",AM6:AM66))</f>
        <v>1.7392568421052633E-4</v>
      </c>
      <c r="AN72" s="304">
        <f t="array" ref="AN72">AVERAGE(IF($B6:$B66="NN",AN6:AN66),IF($B6:$B66="NS",AN6:AN66))</f>
        <v>5.4283747368421046E-4</v>
      </c>
      <c r="AO72" s="304">
        <f t="array" ref="AO72">AVERAGE(IF($B6:$B66="NN",AO6:AO66),IF($B6:$B66="NS",AO6:AO66))</f>
        <v>9.5482218421052609E-4</v>
      </c>
      <c r="AP72" s="304">
        <f t="array" ref="AP72">AVERAGE(IF($B6:$B66="NN",AP6:AP66),IF($B6:$B66="NS",AP6:AP66))</f>
        <v>2.5209428947368419E-4</v>
      </c>
      <c r="AQ72" s="304">
        <f t="array" ref="AQ72">AVERAGE(IF($B6:$B66="NN",AQ6:AQ66),IF($B6:$B66="NS",AQ6:AQ66))</f>
        <v>9.6872184210526312E-5</v>
      </c>
      <c r="AR72" s="304">
        <f t="array" ref="AR72">AVERAGE(IF($B6:$B66="NN",AR6:AR66),IF($B6:$B66="NS",AR6:AR66))</f>
        <v>1.2823405000000005E-3</v>
      </c>
      <c r="AS72" s="304">
        <f t="array" ref="AS72">AVERAGE(IF($B6:$B66="NN",AS6:AS66),IF($B6:$B66="NS",AS6:AS66))</f>
        <v>3.635345E-4</v>
      </c>
      <c r="AT72" s="304">
        <f t="array" ref="AT72">AVERAGE(IF($B6:$B66="NN",AT6:AT66),IF($B6:$B66="NS",AT6:AT66))</f>
        <v>5.1331152631578958E-4</v>
      </c>
      <c r="AU72" s="304">
        <f t="array" ref="AU72">AVERAGE(IF($B6:$B66="NN",AU6:AU66),IF($B6:$B66="NS",AU6:AU66))</f>
        <v>7.7615681578947359E-4</v>
      </c>
      <c r="AV72" s="153"/>
      <c r="AW72" s="257"/>
      <c r="AX72" s="257"/>
    </row>
    <row r="73" spans="1:50">
      <c r="A73" s="315" t="s">
        <v>377</v>
      </c>
      <c r="B73" s="280" t="s">
        <v>16</v>
      </c>
      <c r="C73" s="297">
        <f t="array" ref="C73">AVERAGE(IF($B6:$B66="JS",C6:C66),IF($B6:$B66="NS",C6:C66))</f>
        <v>1.3281838651084254E-3</v>
      </c>
      <c r="D73" s="297">
        <f t="array" ref="D73">AVERAGE(IF($B6:$B66="JS",D6:D66),IF($B6:$B66="NS",D6:D66))</f>
        <v>1.142448727985329E-3</v>
      </c>
      <c r="E73" s="298">
        <f t="array" ref="E73">AVERAGE(IF($B6:$B66="JS",E6:E66),IF($B6:$B66="NS",E6:E66))</f>
        <v>8.4751646597731032E-4</v>
      </c>
      <c r="F73" s="299">
        <f t="array" ref="F73">AVERAGE(IF($B6:$B66="JS",F6:F66),IF($B6:$B66="NS",F6:F66))</f>
        <v>3.9859199908252006E-3</v>
      </c>
      <c r="G73" s="300">
        <f t="array" ref="G73">AVERAGE(IF($B6:$B66="JS",G6:G66),IF($B6:$B66="NS",G6:G66))</f>
        <v>1.1809338150135289E-2</v>
      </c>
      <c r="H73" s="300">
        <f t="array" ref="H73">AVERAGE(IF($B6:$B66="JS",H6:H66),IF($B6:$B66="NS",H6:H66))</f>
        <v>9.7435422525200942E-3</v>
      </c>
      <c r="I73" s="300">
        <f t="array" ref="I73">AVERAGE(IF($B6:$B66="JS",I6:I66),IF($B6:$B66="NS",I6:I66))</f>
        <v>6.3240354609776497E-3</v>
      </c>
      <c r="J73" s="300">
        <f t="array" ref="J73">AVERAGE(IF($B6:$B66="JS",J6:J66),IF($B6:$B66="NS",J6:J66))</f>
        <v>3.8915095541274332E-3</v>
      </c>
      <c r="K73" s="300">
        <f t="array" ref="K73">AVERAGE(IF($B6:$B66="JS",K6:K66),IF($B6:$B66="NS",K6:K66))</f>
        <v>9.3204240621712169E-3</v>
      </c>
      <c r="L73" s="300">
        <f t="array" ref="L73">AVERAGE(IF($B6:$B66="JS",L6:L66),IF($B6:$B66="NS",L6:L66))</f>
        <v>7.9409987129623084E-3</v>
      </c>
      <c r="M73" s="300">
        <f t="array" ref="M73">AVERAGE(IF($B6:$B66="JS",M6:M66),IF($B6:$B66="NS",M6:M66))</f>
        <v>3.7752259003727435E-3</v>
      </c>
      <c r="N73" s="300">
        <f t="array" ref="N73">AVERAGE(IF($B6:$B66="JS",N6:N66),IF($B6:$B66="NS",N6:N66))</f>
        <v>3.837558161595785E-3</v>
      </c>
      <c r="O73" s="300">
        <f t="array" ref="O73">AVERAGE(IF($B6:$B66="JS",O6:O66),IF($B6:$B66="NS",O6:O66))</f>
        <v>3.0165264435852647E-3</v>
      </c>
      <c r="P73" s="300">
        <f t="array" ref="P73">AVERAGE(IF($B6:$B66="JS",P6:P66),IF($B6:$B66="NS",P6:P66))</f>
        <v>1.339007594378179E-3</v>
      </c>
      <c r="Q73" s="300">
        <f t="array" ref="Q73">AVERAGE(IF($B6:$B66="JS",Q6:Q66),IF($B6:$B66="NS",Q6:Q66))</f>
        <v>5.0071622763924791E-3</v>
      </c>
      <c r="R73" s="300">
        <f t="array" ref="R73">AVERAGE(IF($B6:$B66="JS",R6:R66),IF($B6:$B66="NS",R6:R66))</f>
        <v>5.0477803965329688E-3</v>
      </c>
      <c r="S73" s="300">
        <f t="array" ref="S73">AVERAGE(IF($B6:$B66="JS",S6:S66),IF($B6:$B66="NS",S6:S66))</f>
        <v>3.5451486456005415E-3</v>
      </c>
      <c r="T73" s="300">
        <f t="array" ref="T73">AVERAGE(IF($B6:$B66="JS",T6:T66),IF($B6:$B66="NS",T6:T66))</f>
        <v>1.468232413044774E-3</v>
      </c>
      <c r="U73" s="300">
        <f t="array" ref="U73">AVERAGE(IF($B6:$B66="JS",U6:U66),IF($B6:$B66="NS",U6:U66))</f>
        <v>2.1082450603536382E-3</v>
      </c>
      <c r="V73" s="300">
        <f t="array" ref="V73">AVERAGE(IF($B6:$B66="JS",V6:V66),IF($B6:$B66="NS",V6:V66))</f>
        <v>1.9210823003443891E-3</v>
      </c>
      <c r="W73" s="300">
        <f t="array" ref="W73">AVERAGE(IF($B6:$B66="JS",W6:W66),IF($B6:$B66="NS",W6:W66))</f>
        <v>1.1587486483042217E-3</v>
      </c>
      <c r="X73" s="300">
        <f t="array" ref="X73">AVERAGE(IF($B6:$B66="JS",X6:X66),IF($B6:$B66="NS",X6:X66))</f>
        <v>5.8383563684999526E-4</v>
      </c>
      <c r="Y73" s="300">
        <f t="array" ref="Y73">AVERAGE(IF($B6:$B66="JS",Y6:Y66),IF($B6:$B66="NS",Y6:Y66))</f>
        <v>2.5905218435208453E-3</v>
      </c>
      <c r="Z73" s="300">
        <f t="array" ref="Z73">AVERAGE(IF($B6:$B66="JS",Z6:Z66),IF($B6:$B66="NS",Z6:Z66))</f>
        <v>1.3903484583414119E-3</v>
      </c>
      <c r="AA73" s="301">
        <f t="array" ref="AA73">AVERAGE(IF($B6:$B66="JS",AA6:AA66),IF($B6:$B66="NS",AA6:AA66))</f>
        <v>6.7187051516895031E-5</v>
      </c>
      <c r="AB73" s="301">
        <f t="array" ref="AB73">AVERAGE(IF($B6:$B66="JS",AB6:AB66),IF($B6:$B66="NS",AB6:AB66))</f>
        <v>2.7888047134582852E-5</v>
      </c>
      <c r="AC73" s="302">
        <f t="array" ref="AC73">AVERAGE(IF($B6:$B66="JS",AC6:AC66),IF($B6:$B66="NS",AC6:AC66))</f>
        <v>1.2231234667738553E-3</v>
      </c>
      <c r="AD73" s="302">
        <f t="array" ref="AD73">AVERAGE(IF($B6:$B66="JS",AD6:AD66),IF($B6:$B66="NS",AD6:AD66))</f>
        <v>7.4720207354632298E-4</v>
      </c>
      <c r="AE73" s="302">
        <f t="array" ref="AE73">AVERAGE(IF($B6:$B66="JS",AE6:AE66),IF($B6:$B66="NS",AE6:AE66))</f>
        <v>2.4703587473373856E-4</v>
      </c>
      <c r="AF73" s="303">
        <f t="array" ref="AF73">AVERAGE(IF($B6:$B66="JS",AF6:AF66),IF($B6:$B66="NS",AF6:AF66))</f>
        <v>9.9578614531918721E-5</v>
      </c>
      <c r="AG73" s="303">
        <f t="array" ref="AG73">AVERAGE(IF($B6:$B66="JS",AG6:AG66),IF($B6:$B66="NS",AG6:AG66))</f>
        <v>2.5726788880866923E-4</v>
      </c>
      <c r="AH73" s="303">
        <f t="array" ref="AH73">AVERAGE(IF($B6:$B66="JS",AH6:AH66),IF($B6:$B66="NS",AH6:AH66))</f>
        <v>3.1016320369375352E-5</v>
      </c>
      <c r="AI73" s="304">
        <f t="array" ref="AI73">AVERAGE(IF($B6:$B66="JS",AI6:AI66),IF($B6:$B66="NS",AI6:AI66))</f>
        <v>2.2163407948698746E-3</v>
      </c>
      <c r="AJ73" s="304">
        <f t="array" ref="AJ73">AVERAGE(IF($B6:$B66="JS",AJ6:AJ66),IF($B6:$B66="NS",AJ6:AJ66))</f>
        <v>1.4594585747041992E-3</v>
      </c>
      <c r="AK73" s="304">
        <f t="array" ref="AK73">AVERAGE(IF($B6:$B66="JS",AK6:AK66),IF($B6:$B66="NS",AK6:AK66))</f>
        <v>8.5839254937207618E-4</v>
      </c>
      <c r="AL73" s="304">
        <f t="array" ref="AL73">AVERAGE(IF($B6:$B66="JS",AL6:AL66),IF($B6:$B66="NS",AL6:AL66))</f>
        <v>4.7956167310005403E-4</v>
      </c>
      <c r="AM73" s="304">
        <f t="array" ref="AM73">AVERAGE(IF($B6:$B66="JS",AM6:AM66),IF($B6:$B66="NS",AM6:AM66))</f>
        <v>1.8578732293923821E-4</v>
      </c>
      <c r="AN73" s="304">
        <f t="array" ref="AN73">AVERAGE(IF($B6:$B66="JS",AN6:AN66),IF($B6:$B66="NS",AN6:AN66))</f>
        <v>1.3453429666710323E-3</v>
      </c>
      <c r="AO73" s="304">
        <f t="array" ref="AO73">AVERAGE(IF($B6:$B66="JS",AO6:AO66),IF($B6:$B66="NS",AO6:AO66))</f>
        <v>1.4335973629855737E-3</v>
      </c>
      <c r="AP73" s="304">
        <f t="array" ref="AP73">AVERAGE(IF($B6:$B66="JS",AP6:AP66),IF($B6:$B66="NS",AP6:AP66))</f>
        <v>6.9880620051010413E-4</v>
      </c>
      <c r="AQ73" s="304">
        <f t="array" ref="AQ73">AVERAGE(IF($B6:$B66="JS",AQ6:AQ66),IF($B6:$B66="NS",AQ6:AQ66))</f>
        <v>1.6392325592807082E-4</v>
      </c>
      <c r="AR73" s="304">
        <f t="array" ref="AR73">AVERAGE(IF($B6:$B66="JS",AR6:AR66),IF($B6:$B66="NS",AR6:AR66))</f>
        <v>7.3370748786543447E-4</v>
      </c>
      <c r="AS73" s="304">
        <f t="array" ref="AS73">AVERAGE(IF($B6:$B66="JS",AS6:AS66),IF($B6:$B66="NS",AS6:AS66))</f>
        <v>6.6471603569383546E-4</v>
      </c>
      <c r="AT73" s="304">
        <f t="array" ref="AT73">AVERAGE(IF($B6:$B66="JS",AT6:AT66),IF($B6:$B66="NS",AT6:AT66))</f>
        <v>4.2379836528170454E-4</v>
      </c>
      <c r="AU73" s="304">
        <f t="array" ref="AU73">AVERAGE(IF($B6:$B66="JS",AU6:AU66),IF($B6:$B66="NS",AU6:AU66))</f>
        <v>5.2282833500101448E-4</v>
      </c>
      <c r="AV73" s="153"/>
      <c r="AW73" s="257"/>
      <c r="AX73" s="257"/>
    </row>
    <row r="74" spans="1:50">
      <c r="A74" s="315" t="s">
        <v>372</v>
      </c>
      <c r="B74" s="280" t="s">
        <v>16</v>
      </c>
      <c r="C74" s="297">
        <f t="array" ref="C74">AVERAGE(IF($B6:$B66="JN",C6:C66),IF($B6:$B66="NN",C6:C66))</f>
        <v>3.0943705893951962E-3</v>
      </c>
      <c r="D74" s="297">
        <f t="array" ref="D74">AVERAGE(IF($B6:$B66="JN",D6:D66),IF($B6:$B66="NN",D6:D66))</f>
        <v>8.8049289343573205E-4</v>
      </c>
      <c r="E74" s="298">
        <f t="array" ref="E74">AVERAGE(IF($B6:$B66="JN",E6:E66),IF($B6:$B66="NN",E6:E66))</f>
        <v>1.2165576316357514E-3</v>
      </c>
      <c r="F74" s="299">
        <f t="array" ref="F74">AVERAGE(IF($B6:$B66="JN",F6:F66),IF($B6:$B66="NN",F6:F66))</f>
        <v>5.4503865387665797E-3</v>
      </c>
      <c r="G74" s="300">
        <f t="array" ref="G74">AVERAGE(IF($B6:$B66="JN",G6:G66),IF($B6:$B66="NN",G6:G66))</f>
        <v>1.943964935367674E-2</v>
      </c>
      <c r="H74" s="300">
        <f t="array" ref="H74">AVERAGE(IF($B6:$B66="JN",H6:H66),IF($B6:$B66="NN",H6:H66))</f>
        <v>2.1133984886127621E-2</v>
      </c>
      <c r="I74" s="300">
        <f t="array" ref="I74">AVERAGE(IF($B6:$B66="JN",I6:I66),IF($B6:$B66="NN",I6:I66))</f>
        <v>1.23523016514696E-2</v>
      </c>
      <c r="J74" s="300">
        <f t="array" ref="J74">AVERAGE(IF($B6:$B66="JN",J6:J66),IF($B6:$B66="NN",J6:J66))</f>
        <v>6.4278499837791955E-3</v>
      </c>
      <c r="K74" s="300">
        <f t="array" ref="K74">AVERAGE(IF($B6:$B66="JN",K6:K66),IF($B6:$B66="NN",K6:K66))</f>
        <v>2.9064002062361805E-2</v>
      </c>
      <c r="L74" s="300">
        <f t="array" ref="L74">AVERAGE(IF($B6:$B66="JN",L6:L66),IF($B6:$B66="NN",L6:L66))</f>
        <v>7.9735159724507107E-3</v>
      </c>
      <c r="M74" s="300">
        <f t="array" ref="M74">AVERAGE(IF($B6:$B66="JN",M6:M66),IF($B6:$B66="NN",M6:M66))</f>
        <v>1.3101412819237514E-2</v>
      </c>
      <c r="N74" s="300">
        <f t="array" ref="N74">AVERAGE(IF($B6:$B66="JN",N6:N66),IF($B6:$B66="NN",N6:N66))</f>
        <v>1.7394107358843329E-2</v>
      </c>
      <c r="O74" s="300">
        <f t="array" ref="O74">AVERAGE(IF($B6:$B66="JN",O6:O66),IF($B6:$B66="NN",O6:O66))</f>
        <v>2.2391559326628452E-2</v>
      </c>
      <c r="P74" s="300">
        <f t="array" ref="P74">AVERAGE(IF($B6:$B66="JN",P6:P66),IF($B6:$B66="NN",P6:P66))</f>
        <v>4.4254135108173602E-3</v>
      </c>
      <c r="Q74" s="300">
        <f t="array" ref="Q74">AVERAGE(IF($B6:$B66="JN",Q6:Q66),IF($B6:$B66="NN",Q6:Q66))</f>
        <v>4.4688746557344974E-3</v>
      </c>
      <c r="R74" s="300">
        <f t="array" ref="R74">AVERAGE(IF($B6:$B66="JN",R6:R66),IF($B6:$B66="NN",R6:R66))</f>
        <v>8.7066251967464967E-3</v>
      </c>
      <c r="S74" s="300">
        <f t="array" ref="S74">AVERAGE(IF($B6:$B66="JN",S6:S66),IF($B6:$B66="NN",S6:S66))</f>
        <v>6.7661757010403041E-3</v>
      </c>
      <c r="T74" s="300">
        <f t="array" ref="T74">AVERAGE(IF($B6:$B66="JN",T6:T66),IF($B6:$B66="NN",T6:T66))</f>
        <v>2.3508028026567565E-3</v>
      </c>
      <c r="U74" s="300">
        <f t="array" ref="U74">AVERAGE(IF($B6:$B66="JN",U6:U66),IF($B6:$B66="NN",U6:U66))</f>
        <v>1.3302854659368215E-3</v>
      </c>
      <c r="V74" s="300">
        <f t="array" ref="V74">AVERAGE(IF($B6:$B66="JN",V6:V66),IF($B6:$B66="NN",V6:V66))</f>
        <v>2.1665507802143889E-3</v>
      </c>
      <c r="W74" s="300">
        <f t="array" ref="W74">AVERAGE(IF($B6:$B66="JN",W6:W66),IF($B6:$B66="NN",W6:W66))</f>
        <v>1.7597564802210354E-3</v>
      </c>
      <c r="X74" s="300">
        <f t="array" ref="X74">AVERAGE(IF($B6:$B66="JN",X6:X66),IF($B6:$B66="NN",X6:X66))</f>
        <v>9.7260162287629342E-4</v>
      </c>
      <c r="Y74" s="300">
        <f t="array" ref="Y74">AVERAGE(IF($B6:$B66="JN",Y6:Y66),IF($B6:$B66="NN",Y6:Y66))</f>
        <v>1.0018048616816343E-3</v>
      </c>
      <c r="Z74" s="300">
        <f t="array" ref="Z74">AVERAGE(IF($B6:$B66="JN",Z6:Z66),IF($B6:$B66="NN",Z6:Z66))</f>
        <v>1.5436982840448408E-3</v>
      </c>
      <c r="AA74" s="301">
        <f t="array" ref="AA74">AVERAGE(IF($B6:$B66="JN",AA6:AA66),IF($B6:$B66="NN",AA6:AA66))</f>
        <v>1.0425802676600474E-4</v>
      </c>
      <c r="AB74" s="301">
        <f t="array" ref="AB74">AVERAGE(IF($B6:$B66="JN",AB6:AB66),IF($B6:$B66="NN",AB6:AB66))</f>
        <v>1.8147850428644081E-4</v>
      </c>
      <c r="AC74" s="302">
        <f t="array" ref="AC74">AVERAGE(IF($B6:$B66="JN",AC6:AC66),IF($B6:$B66="NN",AC6:AC66))</f>
        <v>1.2242076881326834E-3</v>
      </c>
      <c r="AD74" s="302">
        <f t="array" ref="AD74">AVERAGE(IF($B6:$B66="JN",AD6:AD66),IF($B6:$B66="NN",AD6:AD66))</f>
        <v>9.1637786265379021E-4</v>
      </c>
      <c r="AE74" s="302">
        <f t="array" ref="AE74">AVERAGE(IF($B6:$B66="JN",AE6:AE66),IF($B6:$B66="NN",AE6:AE66))</f>
        <v>6.9324372796015555E-4</v>
      </c>
      <c r="AF74" s="303">
        <f t="array" ref="AF74">AVERAGE(IF($B6:$B66="JN",AF6:AF66),IF($B6:$B66="NN",AF6:AF66))</f>
        <v>1.0531663919683045E-4</v>
      </c>
      <c r="AG74" s="303">
        <f t="array" ref="AG74">AVERAGE(IF($B6:$B66="JN",AG6:AG66),IF($B6:$B66="NN",AG6:AG66))</f>
        <v>3.2924298986215615E-4</v>
      </c>
      <c r="AH74" s="303">
        <f t="array" ref="AH74">AVERAGE(IF($B6:$B66="JN",AH6:AH66),IF($B6:$B66="NN",AH6:AH66))</f>
        <v>7.0378863349650041E-5</v>
      </c>
      <c r="AI74" s="304">
        <f t="array" ref="AI74">AVERAGE(IF($B6:$B66="JN",AI6:AI66),IF($B6:$B66="NN",AI6:AI66))</f>
        <v>1.4013532594651381E-3</v>
      </c>
      <c r="AJ74" s="304">
        <f t="array" ref="AJ74">AVERAGE(IF($B6:$B66="JN",AJ6:AJ66),IF($B6:$B66="NN",AJ6:AJ66))</f>
        <v>1.3943971054525659E-3</v>
      </c>
      <c r="AK74" s="304">
        <f t="array" ref="AK74">AVERAGE(IF($B6:$B66="JN",AK6:AK66),IF($B6:$B66="NN",AK6:AK66))</f>
        <v>7.2885886233182843E-4</v>
      </c>
      <c r="AL74" s="304">
        <f t="array" ref="AL74">AVERAGE(IF($B6:$B66="JN",AL6:AL66),IF($B6:$B66="NN",AL6:AL66))</f>
        <v>5.4659436178748936E-4</v>
      </c>
      <c r="AM74" s="304">
        <f t="array" ref="AM74">AVERAGE(IF($B6:$B66="JN",AM6:AM66),IF($B6:$B66="NN",AM6:AM66))</f>
        <v>2.8549612758279268E-4</v>
      </c>
      <c r="AN74" s="304">
        <f t="array" ref="AN74">AVERAGE(IF($B6:$B66="JN",AN6:AN66),IF($B6:$B66="NN",AN6:AN66))</f>
        <v>1.5182258589733467E-3</v>
      </c>
      <c r="AO74" s="304">
        <f t="array" ref="AO74">AVERAGE(IF($B6:$B66="JN",AO6:AO66),IF($B6:$B66="NN",AO6:AO66))</f>
        <v>1.809621756215256E-3</v>
      </c>
      <c r="AP74" s="304">
        <f t="array" ref="AP74">AVERAGE(IF($B6:$B66="JN",AP6:AP66),IF($B6:$B66="NN",AP6:AP66))</f>
        <v>5.5267093874269437E-4</v>
      </c>
      <c r="AQ74" s="304">
        <f t="array" ref="AQ74">AVERAGE(IF($B6:$B66="JN",AQ6:AQ66),IF($B6:$B66="NN",AQ6:AQ66))</f>
        <v>2.3018657269799266E-4</v>
      </c>
      <c r="AR74" s="304">
        <f t="array" ref="AR74">AVERAGE(IF($B6:$B66="JN",AR6:AR66),IF($B6:$B66="NN",AR6:AR66))</f>
        <v>1.3338606038875123E-3</v>
      </c>
      <c r="AS74" s="304">
        <f t="array" ref="AS74">AVERAGE(IF($B6:$B66="JN",AS6:AS66),IF($B6:$B66="NN",AS6:AS66))</f>
        <v>5.5901206366807711E-4</v>
      </c>
      <c r="AT74" s="304">
        <f t="array" ref="AT74">AVERAGE(IF($B6:$B66="JN",AT6:AT66),IF($B6:$B66="NN",AT6:AT66))</f>
        <v>5.6733857663065471E-4</v>
      </c>
      <c r="AU74" s="304">
        <f t="array" ref="AU74">AVERAGE(IF($B6:$B66="JN",AU6:AU66),IF($B6:$B66="NN",AU6:AU66))</f>
        <v>7.1322369552802897E-4</v>
      </c>
      <c r="AV74" s="153"/>
      <c r="AW74" s="257"/>
      <c r="AX74" s="257"/>
    </row>
    <row r="75" spans="1:50">
      <c r="A75" s="306" t="s">
        <v>292</v>
      </c>
      <c r="B75" s="280" t="s">
        <v>16</v>
      </c>
      <c r="C75" s="297">
        <f t="array" ref="C75">AVERAGE(IF($B6:$B66="NN",C6:C66))</f>
        <v>4.075086888888889E-3</v>
      </c>
      <c r="D75" s="297">
        <f t="array" ref="D75">AVERAGE(IF($B6:$B66="NN",D6:D66))</f>
        <v>8.7619985185185178E-4</v>
      </c>
      <c r="E75" s="298">
        <f t="array" ref="E75">AVERAGE(IF($B6:$B66="NN",E6:E66))</f>
        <v>5.9924411111111095E-4</v>
      </c>
      <c r="F75" s="299">
        <f t="array" ref="F75">AVERAGE(IF($B6:$B66="NN",F6:F66))</f>
        <v>5.6744333333333327E-3</v>
      </c>
      <c r="G75" s="300">
        <f t="array" ref="G75">AVERAGE(IF($B6:$B66="NN",G6:G66))</f>
        <v>2.7739435925925929E-2</v>
      </c>
      <c r="H75" s="300">
        <f t="array" ref="H75">AVERAGE(IF($B6:$B66="NN",H6:H66))</f>
        <v>2.7528457000000003E-2</v>
      </c>
      <c r="I75" s="300">
        <f t="array" ref="I75">AVERAGE(IF($B6:$B66="NN",I6:I66))</f>
        <v>1.4863769407407411E-2</v>
      </c>
      <c r="J75" s="300">
        <f t="array" ref="J75">AVERAGE(IF($B6:$B66="NN",J6:J66))</f>
        <v>6.1684162592592585E-3</v>
      </c>
      <c r="K75" s="300">
        <f t="array" ref="K75">AVERAGE(IF($B6:$B66="NN",K6:K66))</f>
        <v>4.1647367962962971E-2</v>
      </c>
      <c r="L75" s="300">
        <f t="array" ref="L75">AVERAGE(IF($B6:$B66="NN",L6:L66))</f>
        <v>6.9559768888888878E-3</v>
      </c>
      <c r="M75" s="300">
        <f t="array" ref="M75">AVERAGE(IF($B6:$B66="NN",M6:M66))</f>
        <v>1.7891773148148146E-2</v>
      </c>
      <c r="N75" s="300">
        <f t="array" ref="N75">AVERAGE(IF($B6:$B66="NN",N6:N66))</f>
        <v>2.2481149703703709E-2</v>
      </c>
      <c r="O75" s="300">
        <f t="array" ref="O75">AVERAGE(IF($B6:$B66="NN",O6:O66))</f>
        <v>3.1273266074074067E-2</v>
      </c>
      <c r="P75" s="300">
        <f t="array" ref="P75">AVERAGE(IF($B6:$B66="NN",P6:P66))</f>
        <v>5.0175889259259261E-3</v>
      </c>
      <c r="Q75" s="300">
        <f t="array" ref="Q75">AVERAGE(IF($B6:$B66="NN",Q6:Q66))</f>
        <v>2.4570994444444456E-3</v>
      </c>
      <c r="R75" s="300">
        <f t="array" ref="R75">AVERAGE(IF($B6:$B66="NN",R6:R66))</f>
        <v>7.2784591851851842E-3</v>
      </c>
      <c r="S75" s="300">
        <f t="array" ref="S75">AVERAGE(IF($B6:$B66="NN",S6:S66))</f>
        <v>4.9813772222222236E-3</v>
      </c>
      <c r="T75" s="300">
        <f t="array" ref="T75">AVERAGE(IF($B6:$B66="NN",T6:T66))</f>
        <v>1.5376532592592598E-3</v>
      </c>
      <c r="U75" s="300">
        <f t="array" ref="U75">AVERAGE(IF($B6:$B66="NN",U6:U66))</f>
        <v>9.7747485185185174E-4</v>
      </c>
      <c r="V75" s="300">
        <f t="array" ref="V75">AVERAGE(IF($B6:$B66="NN",V6:V66))</f>
        <v>2.2173655925925924E-3</v>
      </c>
      <c r="W75" s="300">
        <f t="array" ref="W75">AVERAGE(IF($B6:$B66="NN",W6:W66))</f>
        <v>1.7863761481481482E-3</v>
      </c>
      <c r="X75" s="300">
        <f t="array" ref="X75">AVERAGE(IF($B6:$B66="NN",X6:X66))</f>
        <v>8.9306240740740742E-4</v>
      </c>
      <c r="Y75" s="300">
        <f t="array" ref="Y75">AVERAGE(IF($B6:$B66="NN",Y6:Y66))</f>
        <v>9.9256185185185196E-4</v>
      </c>
      <c r="Z75" s="300">
        <f t="array" ref="Z75">AVERAGE(IF($B6:$B66="NN",Z6:Z66))</f>
        <v>1.8104558888888886E-3</v>
      </c>
      <c r="AA75" s="301">
        <f t="array" ref="AA75">AVERAGE(IF($B6:$B66="NN",AA6:AA66))</f>
        <v>1.3547051851851852E-4</v>
      </c>
      <c r="AB75" s="301">
        <f t="array" ref="AB75">AVERAGE(IF($B6:$B66="NN",AB6:AB66))</f>
        <v>2.840416666666666E-4</v>
      </c>
      <c r="AC75" s="302">
        <f t="array" ref="AC75">AVERAGE(IF($B6:$B66="NN",AC6:AC66))</f>
        <v>8.3158948148148162E-4</v>
      </c>
      <c r="AD75" s="302">
        <f t="array" ref="AD75">AVERAGE(IF($B6:$B66="NN",AD6:AD66))</f>
        <v>5.2881107407407426E-4</v>
      </c>
      <c r="AE75" s="302">
        <f t="array" ref="AE75">AVERAGE(IF($B6:$B66="NN",AE6:AE66))</f>
        <v>7.960499629629629E-4</v>
      </c>
      <c r="AF75" s="303">
        <f t="array" ref="AF75">AVERAGE(IF($B6:$B66="NN",AF6:AF66))</f>
        <v>5.1403481481481471E-5</v>
      </c>
      <c r="AG75" s="303">
        <f t="array" ref="AG75">AVERAGE(IF($B6:$B66="NN",AG6:AG66))</f>
        <v>4.3865388888888893E-4</v>
      </c>
      <c r="AH75" s="303">
        <f t="array" ref="AH75">AVERAGE(IF($B6:$B66="NN",AH6:AH66))</f>
        <v>9.122733333333336E-5</v>
      </c>
      <c r="AI75" s="304">
        <f t="array" ref="AI75">AVERAGE(IF($B6:$B66="NN",AI6:AI66))</f>
        <v>6.5738159259259247E-4</v>
      </c>
      <c r="AJ75" s="304">
        <f t="array" ref="AJ75">AVERAGE(IF($B6:$B66="NN",AJ6:AJ66))</f>
        <v>6.0064562962962949E-4</v>
      </c>
      <c r="AK75" s="304">
        <f t="array" ref="AK75">AVERAGE(IF($B6:$B66="NN",AK6:AK66))</f>
        <v>2.5644703703703699E-4</v>
      </c>
      <c r="AL75" s="304">
        <f t="array" ref="AL75">AVERAGE(IF($B6:$B66="NN",AL6:AL66))</f>
        <v>1.7919251851851849E-4</v>
      </c>
      <c r="AM75" s="304">
        <f t="array" ref="AM75">AVERAGE(IF($B6:$B66="NN",AM6:AM66))</f>
        <v>1.9922618518518519E-4</v>
      </c>
      <c r="AN75" s="304">
        <f t="array" ref="AN75">AVERAGE(IF($B6:$B66="NN",AN6:AN66))</f>
        <v>4.6268337037037036E-4</v>
      </c>
      <c r="AO75" s="304">
        <f t="array" ref="AO75">AVERAGE(IF($B6:$B66="NN",AO6:AO66))</f>
        <v>1.0059294814814812E-3</v>
      </c>
      <c r="AP75" s="304">
        <f t="array" ref="AP75">AVERAGE(IF($B6:$B66="NN",AP6:AP66))</f>
        <v>1.5101614814814815E-4</v>
      </c>
      <c r="AQ75" s="304">
        <f t="array" ref="AQ75">AVERAGE(IF($B6:$B66="NN",AQ6:AQ66))</f>
        <v>8.4462777777777776E-5</v>
      </c>
      <c r="AR75" s="304">
        <f t="array" ref="AR75">AVERAGE(IF($B6:$B66="NN",AR6:AR66))</f>
        <v>1.6571195185185192E-3</v>
      </c>
      <c r="AS75" s="304">
        <f t="array" ref="AS75">AVERAGE(IF($B6:$B66="NN",AS6:AS66))</f>
        <v>3.752671851851852E-4</v>
      </c>
      <c r="AT75" s="304">
        <f t="array" ref="AT75">AVERAGE(IF($B6:$B66="NN",AT6:AT66))</f>
        <v>6.2296433333333342E-4</v>
      </c>
      <c r="AU75" s="304">
        <f t="array" ref="AU75">AVERAGE(IF($B6:$B66="NN",AU6:AU66))</f>
        <v>8.9564548148148146E-4</v>
      </c>
      <c r="AV75" s="153"/>
      <c r="AW75" s="154"/>
      <c r="AX75" s="154"/>
    </row>
    <row r="76" spans="1:50">
      <c r="A76" s="306" t="s">
        <v>291</v>
      </c>
      <c r="B76" s="280" t="s">
        <v>16</v>
      </c>
      <c r="C76" s="297">
        <f t="array" ref="C76">AVERAGE(IF($B6:$B66="NS",C6:C66))</f>
        <v>1.5104220000000002E-3</v>
      </c>
      <c r="D76" s="297">
        <f t="array" ref="D76">AVERAGE(IF($B6:$B66="NS",D6:D66))</f>
        <v>1.5096997272727277E-3</v>
      </c>
      <c r="E76" s="298">
        <f t="array" ref="E76">AVERAGE(IF($B6:$B66="NS",E6:E66))</f>
        <v>5.6725118181818188E-4</v>
      </c>
      <c r="F76" s="299">
        <f t="array" ref="F76">AVERAGE(IF($B6:$B66="NS",F6:F66))</f>
        <v>3.5258441818181814E-3</v>
      </c>
      <c r="G76" s="300">
        <f t="array" ref="G76">AVERAGE(IF($B6:$B66="NS",G6:G66))</f>
        <v>1.3533405727272725E-2</v>
      </c>
      <c r="H76" s="300">
        <f t="array" ref="H76">AVERAGE(IF($B6:$B66="NS",H6:H66))</f>
        <v>9.8751260909090907E-3</v>
      </c>
      <c r="I76" s="300">
        <f t="array" ref="I76">AVERAGE(IF($B6:$B66="NS",I6:I66))</f>
        <v>6.2752451818181816E-3</v>
      </c>
      <c r="J76" s="300">
        <f t="array" ref="J76">AVERAGE(IF($B6:$B66="NS",J6:J66))</f>
        <v>3.2124179999999999E-3</v>
      </c>
      <c r="K76" s="300">
        <f t="array" ref="K76">AVERAGE(IF($B6:$B66="NS",K6:K66))</f>
        <v>7.3960467272727263E-3</v>
      </c>
      <c r="L76" s="300">
        <f t="array" ref="L76">AVERAGE(IF($B6:$B66="NS",L6:L66))</f>
        <v>5.7800897272727277E-3</v>
      </c>
      <c r="M76" s="300">
        <f t="array" ref="M76">AVERAGE(IF($B6:$B66="NS",M6:M66))</f>
        <v>2.712050818181818E-3</v>
      </c>
      <c r="N76" s="300">
        <f t="array" ref="N76">AVERAGE(IF($B6:$B66="NS",N6:N66))</f>
        <v>3.3542748181818183E-3</v>
      </c>
      <c r="O76" s="300">
        <f t="array" ref="O76">AVERAGE(IF($B6:$B66="NS",O6:O66))</f>
        <v>2.5041276363636364E-3</v>
      </c>
      <c r="P76" s="300">
        <f t="array" ref="P76">AVERAGE(IF($B6:$B66="NS",P6:P66))</f>
        <v>1.0794972727272726E-3</v>
      </c>
      <c r="Q76" s="300">
        <f t="array" ref="Q76">AVERAGE(IF($B6:$B66="NS",Q6:Q66))</f>
        <v>2.9478392727272725E-3</v>
      </c>
      <c r="R76" s="300">
        <f t="array" ref="R76">AVERAGE(IF($B6:$B66="NS",R6:R66))</f>
        <v>3.5289894545454544E-3</v>
      </c>
      <c r="S76" s="300">
        <f t="array" ref="S76">AVERAGE(IF($B6:$B66="NS",S6:S66))</f>
        <v>2.5133572727272725E-3</v>
      </c>
      <c r="T76" s="300">
        <f t="array" ref="T76">AVERAGE(IF($B6:$B66="NS",T6:T66))</f>
        <v>9.6433945454545448E-4</v>
      </c>
      <c r="U76" s="300">
        <f t="array" ref="U76">AVERAGE(IF($B6:$B66="NS",U6:U66))</f>
        <v>1.2771726363636363E-3</v>
      </c>
      <c r="V76" s="300">
        <f t="array" ref="V76">AVERAGE(IF($B6:$B66="NS",V6:V66))</f>
        <v>1.3711752727272727E-3</v>
      </c>
      <c r="W76" s="300">
        <f t="array" ref="W76">AVERAGE(IF($B6:$B66="NS",W6:W66))</f>
        <v>6.259036363636364E-4</v>
      </c>
      <c r="X76" s="300">
        <f t="array" ref="X76">AVERAGE(IF($B6:$B66="NS",X6:X66))</f>
        <v>3.9735172727272723E-4</v>
      </c>
      <c r="Y76" s="300">
        <f t="array" ref="Y76">AVERAGE(IF($B6:$B66="NS",Y6:Y66))</f>
        <v>2.755380181818182E-3</v>
      </c>
      <c r="Z76" s="300">
        <f t="array" ref="Z76">AVERAGE(IF($B6:$B66="NS",Z6:Z66))</f>
        <v>1.1855531818181818E-3</v>
      </c>
      <c r="AA76" s="301">
        <f t="array" ref="AA76">AVERAGE(IF($B6:$B66="NS",AA6:AA66))</f>
        <v>7.5645454545454551E-5</v>
      </c>
      <c r="AB76" s="301">
        <f t="array" ref="AB76">AVERAGE(IF($B6:$B66="NS",AB6:AB66))</f>
        <v>2.8709090909090906E-5</v>
      </c>
      <c r="AC76" s="302">
        <f t="array" ref="AC76">AVERAGE(IF($B6:$B66="NS",AC6:AC66))</f>
        <v>1.2381792727272729E-3</v>
      </c>
      <c r="AD76" s="302">
        <f t="array" ref="AD76">AVERAGE(IF($B6:$B66="NS",AD6:AD66))</f>
        <v>5.8907454545454544E-4</v>
      </c>
      <c r="AE76" s="302">
        <f t="array" ref="AE76">AVERAGE(IF($B6:$B66="NS",AE6:AE66))</f>
        <v>1.5010045454545457E-4</v>
      </c>
      <c r="AF76" s="303">
        <f t="array" ref="AF76">AVERAGE(IF($B6:$B66="NS",AF6:AF66))</f>
        <v>7.9242818181818179E-5</v>
      </c>
      <c r="AG76" s="303">
        <f t="array" ref="AG76">AVERAGE(IF($B6:$B66="NS",AG6:AG66))</f>
        <v>3.1699981818181819E-4</v>
      </c>
      <c r="AH76" s="303">
        <f t="array" ref="AH76">AVERAGE(IF($B6:$B66="NS",AH6:AH66))</f>
        <v>3.0327272727272724E-5</v>
      </c>
      <c r="AI76" s="304">
        <f t="array" ref="AI76">AVERAGE(IF($B6:$B66="NS",AI6:AI66))</f>
        <v>2.081920909090909E-3</v>
      </c>
      <c r="AJ76" s="304">
        <f t="array" ref="AJ76">AVERAGE(IF($B6:$B66="NS",AJ6:AJ66))</f>
        <v>1.0809361818181818E-3</v>
      </c>
      <c r="AK76" s="304">
        <f t="array" ref="AK76">AVERAGE(IF($B6:$B66="NS",AK6:AK66))</f>
        <v>6.4390645454545452E-4</v>
      </c>
      <c r="AL76" s="304">
        <f t="array" ref="AL76">AVERAGE(IF($B6:$B66="NS",AL6:AL66))</f>
        <v>2.4838436363636363E-4</v>
      </c>
      <c r="AM76" s="304">
        <f t="array" ref="AM76">AVERAGE(IF($B6:$B66="NS",AM6:AM66))</f>
        <v>1.1182445454545456E-4</v>
      </c>
      <c r="AN76" s="304">
        <f t="array" ref="AN76">AVERAGE(IF($B6:$B66="NS",AN6:AN66))</f>
        <v>7.3957936363636372E-4</v>
      </c>
      <c r="AO76" s="304">
        <f t="array" ref="AO76">AVERAGE(IF($B6:$B66="NS",AO6:AO66))</f>
        <v>8.2937699999999996E-4</v>
      </c>
      <c r="AP76" s="304">
        <f t="array" ref="AP76">AVERAGE(IF($B6:$B66="NS",AP6:AP66))</f>
        <v>5.0019518181818187E-4</v>
      </c>
      <c r="AQ76" s="304">
        <f t="array" ref="AQ76">AVERAGE(IF($B6:$B66="NS",AQ6:AQ66))</f>
        <v>1.2733163636363635E-4</v>
      </c>
      <c r="AR76" s="304">
        <f t="array" ref="AR76">AVERAGE(IF($B6:$B66="NS",AR6:AR66))</f>
        <v>3.6242836363636362E-4</v>
      </c>
      <c r="AS76" s="304">
        <f t="array" ref="AS76">AVERAGE(IF($B6:$B66="NS",AS6:AS66))</f>
        <v>3.3473609090909094E-4</v>
      </c>
      <c r="AT76" s="304">
        <f t="array" ref="AT76">AVERAGE(IF($B6:$B66="NS",AT6:AT66))</f>
        <v>2.4416372727272727E-4</v>
      </c>
      <c r="AU76" s="304">
        <f t="array" ref="AU76">AVERAGE(IF($B6:$B66="NS",AU6:AU66))</f>
        <v>4.8286645454545459E-4</v>
      </c>
      <c r="AV76" s="153"/>
      <c r="AW76" s="154"/>
      <c r="AX76" s="154"/>
    </row>
    <row r="77" spans="1:50">
      <c r="A77" s="306" t="s">
        <v>290</v>
      </c>
      <c r="B77" s="280" t="s">
        <v>16</v>
      </c>
      <c r="C77" s="297">
        <f t="array" ref="C77">AVERAGE(IF($B6:$B66="JN",C6:C66))</f>
        <v>1.6232961401546593E-3</v>
      </c>
      <c r="D77" s="297">
        <f t="array" ref="D77">AVERAGE(IF($B6:$B66="JN",D6:D66))</f>
        <v>8.8693245581155267E-4</v>
      </c>
      <c r="E77" s="298">
        <f t="array" ref="E77">AVERAGE(IF($B6:$B66="JN",E6:E66))</f>
        <v>2.1425279124227124E-3</v>
      </c>
      <c r="F77" s="299">
        <f t="array" ref="F77">AVERAGE(IF($B6:$B66="JN",F6:F66))</f>
        <v>5.1143163469164468E-3</v>
      </c>
      <c r="G77" s="300">
        <f t="array" ref="G77">AVERAGE(IF($B6:$B66="JN",G6:G66))</f>
        <v>6.9899694953029813E-3</v>
      </c>
      <c r="H77" s="300">
        <f t="array" ref="H77">AVERAGE(IF($B6:$B66="JN",H6:H66))</f>
        <v>1.154227671531906E-2</v>
      </c>
      <c r="I77" s="300">
        <f t="array" ref="I77">AVERAGE(IF($B6:$B66="JN",I6:I66))</f>
        <v>8.5851000175628852E-3</v>
      </c>
      <c r="J77" s="300">
        <f t="array" ref="J77">AVERAGE(IF($B6:$B66="JN",J6:J66))</f>
        <v>6.8170005705590992E-3</v>
      </c>
      <c r="K77" s="300">
        <f t="array" ref="K77">AVERAGE(IF($B6:$B66="JN",K6:K66))</f>
        <v>1.0188953211460095E-2</v>
      </c>
      <c r="L77" s="300">
        <f t="array" ref="L77">AVERAGE(IF($B6:$B66="JN",L6:L66))</f>
        <v>9.4998245977934367E-3</v>
      </c>
      <c r="M77" s="300">
        <f t="array" ref="M77">AVERAGE(IF($B6:$B66="JN",M6:M66))</f>
        <v>5.915872325871558E-3</v>
      </c>
      <c r="N77" s="300">
        <f t="array" ref="N77">AVERAGE(IF($B6:$B66="JN",N6:N66))</f>
        <v>9.7635438415527697E-3</v>
      </c>
      <c r="O77" s="300">
        <f t="array" ref="O77">AVERAGE(IF($B6:$B66="JN",O6:O66))</f>
        <v>9.0689992054600252E-3</v>
      </c>
      <c r="P77" s="300">
        <f t="array" ref="P77">AVERAGE(IF($B6:$B66="JN",P6:P66))</f>
        <v>3.5371503881545096E-3</v>
      </c>
      <c r="Q77" s="300">
        <f t="array" ref="Q77">AVERAGE(IF($B6:$B66="JN",Q6:Q66))</f>
        <v>7.4865374726695777E-3</v>
      </c>
      <c r="R77" s="300">
        <f t="array" ref="R77">AVERAGE(IF($B6:$B66="JN",R6:R66))</f>
        <v>1.0848874214088464E-2</v>
      </c>
      <c r="S77" s="300">
        <f t="array" ref="S77">AVERAGE(IF($B6:$B66="JN",S6:S66))</f>
        <v>9.443373419267426E-3</v>
      </c>
      <c r="T77" s="300">
        <f t="array" ref="T77">AVERAGE(IF($B6:$B66="JN",T6:T66))</f>
        <v>3.570527117753004E-3</v>
      </c>
      <c r="U77" s="300">
        <f t="array" ref="U77">AVERAGE(IF($B6:$B66="JN",U6:U66))</f>
        <v>1.859501387064276E-3</v>
      </c>
      <c r="V77" s="300">
        <f t="array" ref="V77">AVERAGE(IF($B6:$B66="JN",V6:V66))</f>
        <v>2.0903285616470824E-3</v>
      </c>
      <c r="W77" s="300">
        <f t="array" ref="W77">AVERAGE(IF($B6:$B66="JN",W6:W66))</f>
        <v>1.7198269783303658E-3</v>
      </c>
      <c r="X77" s="300">
        <f t="array" ref="X77">AVERAGE(IF($B6:$B66="JN",X6:X66))</f>
        <v>1.0919104460796222E-3</v>
      </c>
      <c r="Y77" s="300">
        <f t="array" ref="Y77">AVERAGE(IF($B6:$B66="JN",Y6:Y66))</f>
        <v>1.015669376426308E-3</v>
      </c>
      <c r="Z77" s="300">
        <f t="array" ref="Z77">AVERAGE(IF($B6:$B66="JN",Z6:Z66))</f>
        <v>1.1435618767787678E-3</v>
      </c>
      <c r="AA77" s="301">
        <f t="array" ref="AA77">AVERAGE(IF($B6:$B66="JN",AA6:AA66))</f>
        <v>5.7439289137234104E-5</v>
      </c>
      <c r="AB77" s="301">
        <f t="array" ref="AB77">AVERAGE(IF($B6:$B66="JN",AB6:AB66))</f>
        <v>2.7633760716102196E-5</v>
      </c>
      <c r="AC77" s="302">
        <f t="array" ref="AC77">AVERAGE(IF($B6:$B66="JN",AC6:AC66))</f>
        <v>1.8131349981094864E-3</v>
      </c>
      <c r="AD77" s="302">
        <f t="array" ref="AD77">AVERAGE(IF($B6:$B66="JN",AD6:AD66))</f>
        <v>1.4977280455233644E-3</v>
      </c>
      <c r="AE77" s="302">
        <f t="array" ref="AE77">AVERAGE(IF($B6:$B66="JN",AE6:AE66))</f>
        <v>5.3903437545594441E-4</v>
      </c>
      <c r="AF77" s="303">
        <f t="array" ref="AF77">AVERAGE(IF($B6:$B66="JN",AF6:AF66))</f>
        <v>1.861863757698539E-4</v>
      </c>
      <c r="AG77" s="303">
        <f t="array" ref="AG77">AVERAGE(IF($B6:$B66="JN",AG6:AG66))</f>
        <v>1.6512664132205701E-4</v>
      </c>
      <c r="AH77" s="303">
        <f t="array" ref="AH77">AVERAGE(IF($B6:$B66="JN",AH6:AH66))</f>
        <v>3.9106158374125007E-5</v>
      </c>
      <c r="AI77" s="304">
        <f t="array" ref="AI77">AVERAGE(IF($B6:$B66="JN",AI6:AI66))</f>
        <v>2.5173107597739573E-3</v>
      </c>
      <c r="AJ77" s="304">
        <f t="array" ref="AJ77">AVERAGE(IF($B6:$B66="JN",AJ6:AJ66))</f>
        <v>2.5850243191869707E-3</v>
      </c>
      <c r="AK77" s="304">
        <f t="array" ref="AK77">AVERAGE(IF($B6:$B66="JN",AK6:AK66))</f>
        <v>1.4374766002740156E-3</v>
      </c>
      <c r="AL77" s="304">
        <f t="array" ref="AL77">AVERAGE(IF($B6:$B66="JN",AL6:AL66))</f>
        <v>1.0976971266909454E-3</v>
      </c>
      <c r="AM77" s="304">
        <f t="array" ref="AM77">AVERAGE(IF($B6:$B66="JN",AM6:AM66))</f>
        <v>4.1490104117920389E-4</v>
      </c>
      <c r="AN77" s="304">
        <f t="array" ref="AN77">AVERAGE(IF($B6:$B66="JN",AN6:AN66))</f>
        <v>3.101539591877811E-3</v>
      </c>
      <c r="AO77" s="304">
        <f t="array" ref="AO77">AVERAGE(IF($B6:$B66="JN",AO6:AO66))</f>
        <v>3.015160168315917E-3</v>
      </c>
      <c r="AP77" s="304">
        <f t="array" ref="AP77">AVERAGE(IF($B6:$B66="JN",AP6:AP66))</f>
        <v>1.1551531246345136E-3</v>
      </c>
      <c r="AQ77" s="304">
        <f t="array" ref="AQ77">AVERAGE(IF($B6:$B66="JN",AQ6:AQ66))</f>
        <v>4.4877226507831504E-4</v>
      </c>
      <c r="AR77" s="304">
        <f t="array" ref="AR77">AVERAGE(IF($B6:$B66="JN",AR6:AR66))</f>
        <v>8.4897223194100311E-4</v>
      </c>
      <c r="AS77" s="304">
        <f t="array" ref="AS77">AVERAGE(IF($B6:$B66="JN",AS6:AS66))</f>
        <v>8.3462938139241454E-4</v>
      </c>
      <c r="AT77" s="304">
        <f t="array" ref="AT77">AVERAGE(IF($B6:$B66="JN",AT6:AT66))</f>
        <v>4.8389994157663663E-4</v>
      </c>
      <c r="AU77" s="304">
        <f t="array" ref="AU77">AVERAGE(IF($B6:$B66="JN",AU6:AU66))</f>
        <v>4.3959101659785018E-4</v>
      </c>
      <c r="AV77" s="153"/>
      <c r="AW77" s="154"/>
      <c r="AX77" s="154"/>
    </row>
    <row r="78" spans="1:50">
      <c r="A78" s="306" t="s">
        <v>289</v>
      </c>
      <c r="B78" s="280" t="s">
        <v>16</v>
      </c>
      <c r="C78" s="297">
        <f t="array" ref="C78">AVERAGE(IF($B6:$B66="JS",C6:C66))</f>
        <v>9.2725996834696104E-4</v>
      </c>
      <c r="D78" s="297">
        <f t="array" ref="D78">AVERAGE(IF($B6:$B66="JS",D6:D66))</f>
        <v>3.3449652955305298E-4</v>
      </c>
      <c r="E78" s="298">
        <f t="array" ref="E78">AVERAGE(IF($B6:$B66="JS",E6:E66))</f>
        <v>1.4641000911273935E-3</v>
      </c>
      <c r="F78" s="299">
        <f t="array" ref="F78">AVERAGE(IF($B6:$B66="JS",F6:F66))</f>
        <v>4.998086770640643E-3</v>
      </c>
      <c r="G78" s="300">
        <f t="array" ref="G78">AVERAGE(IF($B6:$B66="JS",G6:G66))</f>
        <v>8.0163894804329248E-3</v>
      </c>
      <c r="H78" s="300">
        <f t="array" ref="H78">AVERAGE(IF($B6:$B66="JS",H6:H66))</f>
        <v>9.4540578080643013E-3</v>
      </c>
      <c r="I78" s="300">
        <f t="array" ref="I78">AVERAGE(IF($B6:$B66="JS",I6:I66))</f>
        <v>6.4313740751284817E-3</v>
      </c>
      <c r="J78" s="300">
        <f t="array" ref="J78">AVERAGE(IF($B6:$B66="JS",J6:J66))</f>
        <v>5.38551097320779E-3</v>
      </c>
      <c r="K78" s="300">
        <f t="array" ref="K78">AVERAGE(IF($B6:$B66="JS",K6:K66))</f>
        <v>1.3554054198947891E-2</v>
      </c>
      <c r="L78" s="300">
        <f t="array" ref="L78">AVERAGE(IF($B6:$B66="JS",L6:L66))</f>
        <v>1.2694998481479387E-2</v>
      </c>
      <c r="M78" s="300">
        <f t="array" ref="M78">AVERAGE(IF($B6:$B66="JS",M6:M66))</f>
        <v>6.1142110811927778E-3</v>
      </c>
      <c r="N78" s="300">
        <f t="array" ref="N78">AVERAGE(IF($B6:$B66="JS",N6:N66))</f>
        <v>4.9007815171065103E-3</v>
      </c>
      <c r="O78" s="300">
        <f t="array" ref="O78">AVERAGE(IF($B6:$B66="JS",O6:O66))</f>
        <v>4.1438038194728478E-3</v>
      </c>
      <c r="P78" s="300">
        <f t="array" ref="P78">AVERAGE(IF($B6:$B66="JS",P6:P66))</f>
        <v>1.9099303020101738E-3</v>
      </c>
      <c r="Q78" s="300">
        <f t="array" ref="Q78">AVERAGE(IF($B6:$B66="JS",Q6:Q66))</f>
        <v>9.5376728844559326E-3</v>
      </c>
      <c r="R78" s="300">
        <f t="array" ref="R78">AVERAGE(IF($B6:$B66="JS",R6:R66))</f>
        <v>8.3891204689055011E-3</v>
      </c>
      <c r="S78" s="300">
        <f t="array" ref="S78">AVERAGE(IF($B6:$B66="JS",S6:S66))</f>
        <v>5.8150896659217325E-3</v>
      </c>
      <c r="T78" s="300">
        <f t="array" ref="T78">AVERAGE(IF($B6:$B66="JS",T6:T66))</f>
        <v>2.5767969217432782E-3</v>
      </c>
      <c r="U78" s="300">
        <f t="array" ref="U78">AVERAGE(IF($B6:$B66="JS",U6:U66))</f>
        <v>3.9366043931316434E-3</v>
      </c>
      <c r="V78" s="300">
        <f t="array" ref="V78">AVERAGE(IF($B6:$B66="JS",V6:V66))</f>
        <v>3.1308777611020453E-3</v>
      </c>
      <c r="W78" s="300">
        <f t="array" ref="W78">AVERAGE(IF($B6:$B66="JS",W6:W66))</f>
        <v>2.3310076745735099E-3</v>
      </c>
      <c r="X78" s="300">
        <f t="array" ref="X78">AVERAGE(IF($B6:$B66="JS",X6:X66))</f>
        <v>9.9410023791998529E-4</v>
      </c>
      <c r="Y78" s="300">
        <f t="array" ref="Y78">AVERAGE(IF($B6:$B66="JS",Y6:Y66))</f>
        <v>2.2278334992667042E-3</v>
      </c>
      <c r="Z78" s="300">
        <f t="array" ref="Z78">AVERAGE(IF($B6:$B66="JS",Z6:Z66))</f>
        <v>1.8408980666925173E-3</v>
      </c>
      <c r="AA78" s="301">
        <f t="array" ref="AA78">AVERAGE(IF($B6:$B66="JS",AA6:AA66))</f>
        <v>4.8578564854064064E-5</v>
      </c>
      <c r="AB78" s="301">
        <f t="array" ref="AB78">AVERAGE(IF($B6:$B66="JS",AB6:AB66))</f>
        <v>2.6081750830665121E-5</v>
      </c>
      <c r="AC78" s="302">
        <f t="array" ref="AC78">AVERAGE(IF($B6:$B66="JS",AC6:AC66))</f>
        <v>1.1900006936763369E-3</v>
      </c>
      <c r="AD78" s="302">
        <f t="array" ref="AD78">AVERAGE(IF($B6:$B66="JS",AD6:AD66))</f>
        <v>1.0950826353482337E-3</v>
      </c>
      <c r="AE78" s="302">
        <f t="array" ref="AE78">AVERAGE(IF($B6:$B66="JS",AE6:AE66))</f>
        <v>4.6029379914796343E-4</v>
      </c>
      <c r="AF78" s="303">
        <f t="array" ref="AF78">AVERAGE(IF($B6:$B66="JS",AF6:AF66))</f>
        <v>1.4431736650213992E-4</v>
      </c>
      <c r="AG78" s="303">
        <f t="array" ref="AG78">AVERAGE(IF($B6:$B66="JS",AG6:AG66))</f>
        <v>1.2585764418774159E-4</v>
      </c>
      <c r="AH78" s="303">
        <f t="array" ref="AH78">AVERAGE(IF($B6:$B66="JS",AH6:AH66))</f>
        <v>3.2532225182001117E-5</v>
      </c>
      <c r="AI78" s="304">
        <f t="array" ref="AI78">AVERAGE(IF($B6:$B66="JS",AI6:AI66))</f>
        <v>2.5120645435835983E-3</v>
      </c>
      <c r="AJ78" s="304">
        <f t="array" ref="AJ78">AVERAGE(IF($B6:$B66="JS",AJ6:AJ66))</f>
        <v>2.2922078390534379E-3</v>
      </c>
      <c r="AK78" s="304">
        <f t="array" ref="AK78">AVERAGE(IF($B6:$B66="JS",AK6:AK66))</f>
        <v>1.3302619579906433E-3</v>
      </c>
      <c r="AL78" s="304">
        <f t="array" ref="AL78">AVERAGE(IF($B6:$B66="JS",AL6:AL66))</f>
        <v>9.881517539201733E-4</v>
      </c>
      <c r="AM78" s="304">
        <f t="array" ref="AM78">AVERAGE(IF($B6:$B66="JS",AM6:AM66))</f>
        <v>3.4850563340556241E-4</v>
      </c>
      <c r="AN78" s="304">
        <f t="array" ref="AN78">AVERAGE(IF($B6:$B66="JS",AN6:AN66))</f>
        <v>2.6780228933473041E-3</v>
      </c>
      <c r="AO78" s="304">
        <f t="array" ref="AO78">AVERAGE(IF($B6:$B66="JS",AO6:AO66))</f>
        <v>2.7628821615538366E-3</v>
      </c>
      <c r="AP78" s="304">
        <f t="array" ref="AP78">AVERAGE(IF($B6:$B66="JS",AP6:AP66))</f>
        <v>1.1357504416323334E-3</v>
      </c>
      <c r="AQ78" s="304">
        <f t="array" ref="AQ78">AVERAGE(IF($B6:$B66="JS",AQ6:AQ66))</f>
        <v>2.4442481896982661E-4</v>
      </c>
      <c r="AR78" s="304">
        <f t="array" ref="AR78">AVERAGE(IF($B6:$B66="JS",AR6:AR66))</f>
        <v>1.5505215611693903E-3</v>
      </c>
      <c r="AS78" s="304">
        <f t="array" ref="AS78">AVERAGE(IF($B6:$B66="JS",AS6:AS66))</f>
        <v>1.3906719142202735E-3</v>
      </c>
      <c r="AT78" s="304">
        <f t="array" ref="AT78">AVERAGE(IF($B6:$B66="JS",AT6:AT66))</f>
        <v>8.1899456890145456E-4</v>
      </c>
      <c r="AU78" s="304">
        <f t="array" ref="AU78">AVERAGE(IF($B6:$B66="JS",AU6:AU66))</f>
        <v>6.1074447200324636E-4</v>
      </c>
      <c r="AV78" s="153"/>
      <c r="AW78" s="154"/>
      <c r="AX78" s="154"/>
    </row>
    <row r="79" spans="1:50">
      <c r="C79" s="253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3"/>
      <c r="AW79" s="243"/>
    </row>
  </sheetData>
  <sheetCalcPr fullCalcOnLoad="1"/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X79"/>
  <sheetViews>
    <sheetView zoomScale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3"/>
  <cols>
    <col min="1" max="1" width="25.7109375" bestFit="1" customWidth="1"/>
    <col min="2" max="2" width="15.5703125" bestFit="1" customWidth="1"/>
    <col min="3" max="4" width="13.42578125" bestFit="1" customWidth="1"/>
    <col min="5" max="6" width="10.7109375" bestFit="1" customWidth="1"/>
    <col min="7" max="7" width="6.5703125" bestFit="1" customWidth="1"/>
    <col min="8" max="8" width="6.5703125" style="156" bestFit="1" customWidth="1"/>
    <col min="9" max="10" width="6.5703125" bestFit="1" customWidth="1"/>
    <col min="11" max="11" width="7.140625" bestFit="1" customWidth="1"/>
    <col min="12" max="12" width="6.5703125" bestFit="1" customWidth="1"/>
    <col min="13" max="13" width="7.140625" bestFit="1" customWidth="1"/>
    <col min="14" max="14" width="6.5703125" style="156" bestFit="1" customWidth="1"/>
    <col min="15" max="20" width="6.5703125" bestFit="1" customWidth="1"/>
    <col min="21" max="21" width="6.42578125" bestFit="1" customWidth="1"/>
    <col min="22" max="22" width="6.42578125" style="156" bestFit="1" customWidth="1"/>
    <col min="23" max="24" width="6.42578125" bestFit="1" customWidth="1"/>
    <col min="25" max="26" width="6.85546875" bestFit="1" customWidth="1"/>
    <col min="27" max="28" width="8.5703125" bestFit="1" customWidth="1"/>
    <col min="29" max="31" width="10.5703125" bestFit="1" customWidth="1"/>
    <col min="32" max="34" width="10.140625" bestFit="1" customWidth="1"/>
    <col min="35" max="35" width="6.42578125" bestFit="1" customWidth="1"/>
    <col min="36" max="36" width="6.42578125" style="156" bestFit="1" customWidth="1"/>
    <col min="37" max="44" width="6.42578125" bestFit="1" customWidth="1"/>
    <col min="45" max="45" width="6.42578125" style="156" bestFit="1" customWidth="1"/>
    <col min="46" max="46" width="6.42578125" bestFit="1" customWidth="1"/>
    <col min="47" max="47" width="6.85546875" bestFit="1" customWidth="1"/>
    <col min="48" max="48" width="10.140625" style="156" customWidth="1"/>
    <col min="49" max="50" width="10.140625" customWidth="1"/>
  </cols>
  <sheetData>
    <row r="1" spans="1:47" s="262" customFormat="1">
      <c r="A1" s="14"/>
      <c r="B1" s="14" t="s">
        <v>194</v>
      </c>
      <c r="C1" s="14" t="s">
        <v>209</v>
      </c>
      <c r="D1" s="14" t="s">
        <v>209</v>
      </c>
      <c r="E1" s="282" t="s">
        <v>198</v>
      </c>
      <c r="F1" s="283" t="s">
        <v>210</v>
      </c>
      <c r="G1" s="284" t="s">
        <v>387</v>
      </c>
      <c r="H1" s="284" t="s">
        <v>387</v>
      </c>
      <c r="I1" s="284" t="s">
        <v>387</v>
      </c>
      <c r="J1" s="284" t="s">
        <v>387</v>
      </c>
      <c r="K1" s="284" t="s">
        <v>387</v>
      </c>
      <c r="L1" s="284" t="s">
        <v>387</v>
      </c>
      <c r="M1" s="284" t="s">
        <v>387</v>
      </c>
      <c r="N1" s="284" t="s">
        <v>387</v>
      </c>
      <c r="O1" s="284" t="s">
        <v>387</v>
      </c>
      <c r="P1" s="284" t="s">
        <v>387</v>
      </c>
      <c r="Q1" s="284" t="s">
        <v>387</v>
      </c>
      <c r="R1" s="284" t="s">
        <v>387</v>
      </c>
      <c r="S1" s="284" t="s">
        <v>387</v>
      </c>
      <c r="T1" s="284" t="s">
        <v>387</v>
      </c>
      <c r="U1" s="284" t="s">
        <v>387</v>
      </c>
      <c r="V1" s="284" t="s">
        <v>387</v>
      </c>
      <c r="W1" s="284" t="s">
        <v>387</v>
      </c>
      <c r="X1" s="284" t="s">
        <v>387</v>
      </c>
      <c r="Y1" s="284" t="s">
        <v>387</v>
      </c>
      <c r="Z1" s="284" t="s">
        <v>387</v>
      </c>
      <c r="AA1" s="285" t="s">
        <v>286</v>
      </c>
      <c r="AB1" s="285" t="s">
        <v>286</v>
      </c>
      <c r="AC1" s="286" t="s">
        <v>386</v>
      </c>
      <c r="AD1" s="286" t="s">
        <v>386</v>
      </c>
      <c r="AE1" s="286" t="s">
        <v>386</v>
      </c>
      <c r="AF1" s="287" t="s">
        <v>388</v>
      </c>
      <c r="AG1" s="287" t="s">
        <v>388</v>
      </c>
      <c r="AH1" s="287" t="s">
        <v>388</v>
      </c>
      <c r="AI1" s="288" t="s">
        <v>207</v>
      </c>
      <c r="AJ1" s="288" t="s">
        <v>207</v>
      </c>
      <c r="AK1" s="288" t="s">
        <v>207</v>
      </c>
      <c r="AL1" s="288" t="s">
        <v>207</v>
      </c>
      <c r="AM1" s="288" t="s">
        <v>207</v>
      </c>
      <c r="AN1" s="288" t="s">
        <v>207</v>
      </c>
      <c r="AO1" s="288" t="s">
        <v>207</v>
      </c>
      <c r="AP1" s="288" t="s">
        <v>207</v>
      </c>
      <c r="AQ1" s="288" t="s">
        <v>207</v>
      </c>
      <c r="AR1" s="288" t="s">
        <v>207</v>
      </c>
      <c r="AS1" s="288" t="s">
        <v>207</v>
      </c>
      <c r="AT1" s="288" t="s">
        <v>207</v>
      </c>
      <c r="AU1" s="288" t="s">
        <v>207</v>
      </c>
    </row>
    <row r="2" spans="1:47" s="262" customFormat="1">
      <c r="A2" s="14"/>
      <c r="B2" s="14" t="s">
        <v>195</v>
      </c>
      <c r="C2" s="14" t="s">
        <v>196</v>
      </c>
      <c r="D2" s="14" t="s">
        <v>197</v>
      </c>
      <c r="E2" s="282" t="s">
        <v>200</v>
      </c>
      <c r="F2" s="283" t="s">
        <v>201</v>
      </c>
      <c r="G2" s="284" t="s">
        <v>202</v>
      </c>
      <c r="H2" s="284" t="s">
        <v>202</v>
      </c>
      <c r="I2" s="284" t="s">
        <v>202</v>
      </c>
      <c r="J2" s="284" t="s">
        <v>202</v>
      </c>
      <c r="K2" s="284" t="s">
        <v>201</v>
      </c>
      <c r="L2" s="284" t="s">
        <v>201</v>
      </c>
      <c r="M2" s="284" t="s">
        <v>206</v>
      </c>
      <c r="N2" s="284" t="s">
        <v>206</v>
      </c>
      <c r="O2" s="284" t="s">
        <v>206</v>
      </c>
      <c r="P2" s="284" t="s">
        <v>206</v>
      </c>
      <c r="Q2" s="284" t="s">
        <v>200</v>
      </c>
      <c r="R2" s="284" t="s">
        <v>200</v>
      </c>
      <c r="S2" s="284" t="s">
        <v>200</v>
      </c>
      <c r="T2" s="284" t="s">
        <v>200</v>
      </c>
      <c r="U2" s="284" t="s">
        <v>196</v>
      </c>
      <c r="V2" s="284" t="s">
        <v>196</v>
      </c>
      <c r="W2" s="284" t="s">
        <v>196</v>
      </c>
      <c r="X2" s="284" t="s">
        <v>196</v>
      </c>
      <c r="Y2" s="284" t="s">
        <v>197</v>
      </c>
      <c r="Z2" s="284" t="s">
        <v>197</v>
      </c>
      <c r="AA2" s="285" t="s">
        <v>196</v>
      </c>
      <c r="AB2" s="285" t="s">
        <v>197</v>
      </c>
      <c r="AC2" s="286" t="s">
        <v>200</v>
      </c>
      <c r="AD2" s="286" t="s">
        <v>200</v>
      </c>
      <c r="AE2" s="286" t="s">
        <v>200</v>
      </c>
      <c r="AF2" s="287" t="s">
        <v>206</v>
      </c>
      <c r="AG2" s="287" t="s">
        <v>200</v>
      </c>
      <c r="AH2" s="287" t="s">
        <v>197</v>
      </c>
      <c r="AI2" s="288" t="s">
        <v>206</v>
      </c>
      <c r="AJ2" s="288" t="s">
        <v>206</v>
      </c>
      <c r="AK2" s="288" t="s">
        <v>206</v>
      </c>
      <c r="AL2" s="288" t="s">
        <v>206</v>
      </c>
      <c r="AM2" s="288" t="s">
        <v>206</v>
      </c>
      <c r="AN2" s="288" t="s">
        <v>200</v>
      </c>
      <c r="AO2" s="288" t="s">
        <v>200</v>
      </c>
      <c r="AP2" s="288" t="s">
        <v>200</v>
      </c>
      <c r="AQ2" s="288" t="s">
        <v>200</v>
      </c>
      <c r="AR2" s="288" t="s">
        <v>196</v>
      </c>
      <c r="AS2" s="288" t="s">
        <v>196</v>
      </c>
      <c r="AT2" s="288" t="s">
        <v>197</v>
      </c>
      <c r="AU2" s="288" t="s">
        <v>197</v>
      </c>
    </row>
    <row r="3" spans="1:47" s="266" customFormat="1">
      <c r="A3" s="289"/>
      <c r="B3" s="289" t="s">
        <v>199</v>
      </c>
      <c r="C3" s="289">
        <v>2394</v>
      </c>
      <c r="D3" s="289">
        <v>2394</v>
      </c>
      <c r="E3" s="290">
        <v>2399</v>
      </c>
      <c r="F3" s="291">
        <v>2394</v>
      </c>
      <c r="G3" s="292">
        <v>2661</v>
      </c>
      <c r="H3" s="292">
        <v>2660</v>
      </c>
      <c r="I3" s="292">
        <v>2128</v>
      </c>
      <c r="J3" s="292">
        <v>1596</v>
      </c>
      <c r="K3" s="292">
        <v>2661</v>
      </c>
      <c r="L3" s="292">
        <v>2660</v>
      </c>
      <c r="M3" s="292">
        <v>2661</v>
      </c>
      <c r="N3" s="292">
        <v>2660</v>
      </c>
      <c r="O3" s="292">
        <v>2128</v>
      </c>
      <c r="P3" s="292">
        <v>1596</v>
      </c>
      <c r="Q3" s="292">
        <v>2661</v>
      </c>
      <c r="R3" s="292">
        <v>2660</v>
      </c>
      <c r="S3" s="292">
        <v>2394</v>
      </c>
      <c r="T3" s="292">
        <v>1596</v>
      </c>
      <c r="U3" s="292">
        <v>2661</v>
      </c>
      <c r="V3" s="292">
        <v>2660</v>
      </c>
      <c r="W3" s="292">
        <v>2394</v>
      </c>
      <c r="X3" s="292">
        <v>1596</v>
      </c>
      <c r="Y3" s="292">
        <v>2661</v>
      </c>
      <c r="Z3" s="292">
        <v>2660</v>
      </c>
      <c r="AA3" s="293">
        <v>1666</v>
      </c>
      <c r="AB3" s="293">
        <v>1666</v>
      </c>
      <c r="AC3" s="294">
        <v>3066</v>
      </c>
      <c r="AD3" s="294">
        <v>2403</v>
      </c>
      <c r="AE3" s="294">
        <v>1603</v>
      </c>
      <c r="AF3" s="295">
        <v>1666</v>
      </c>
      <c r="AG3" s="295">
        <v>1666</v>
      </c>
      <c r="AH3" s="295">
        <v>1666</v>
      </c>
      <c r="AI3" s="296">
        <v>3459</v>
      </c>
      <c r="AJ3" s="296">
        <v>3458</v>
      </c>
      <c r="AK3" s="296">
        <v>2661</v>
      </c>
      <c r="AL3" s="296">
        <v>2261</v>
      </c>
      <c r="AM3" s="296">
        <v>1197</v>
      </c>
      <c r="AN3" s="296">
        <v>3459</v>
      </c>
      <c r="AO3" s="296">
        <v>3458</v>
      </c>
      <c r="AP3" s="296">
        <v>2394</v>
      </c>
      <c r="AQ3" s="296">
        <v>1197</v>
      </c>
      <c r="AR3" s="296">
        <v>3459</v>
      </c>
      <c r="AS3" s="296">
        <v>3458</v>
      </c>
      <c r="AT3" s="296">
        <v>3459</v>
      </c>
      <c r="AU3" s="296">
        <v>3458</v>
      </c>
    </row>
    <row r="4" spans="1:47" s="262" customFormat="1">
      <c r="A4" s="14" t="s">
        <v>211</v>
      </c>
      <c r="B4" s="14" t="s">
        <v>208</v>
      </c>
      <c r="C4" s="14" t="s">
        <v>205</v>
      </c>
      <c r="D4" s="14" t="s">
        <v>205</v>
      </c>
      <c r="E4" s="282" t="s">
        <v>205</v>
      </c>
      <c r="F4" s="283" t="s">
        <v>205</v>
      </c>
      <c r="G4" s="284" t="s">
        <v>203</v>
      </c>
      <c r="H4" s="284" t="s">
        <v>204</v>
      </c>
      <c r="I4" s="284" t="s">
        <v>205</v>
      </c>
      <c r="J4" s="284" t="s">
        <v>205</v>
      </c>
      <c r="K4" s="284" t="s">
        <v>203</v>
      </c>
      <c r="L4" s="284" t="s">
        <v>204</v>
      </c>
      <c r="M4" s="284" t="s">
        <v>203</v>
      </c>
      <c r="N4" s="284" t="s">
        <v>204</v>
      </c>
      <c r="O4" s="284" t="s">
        <v>205</v>
      </c>
      <c r="P4" s="284" t="s">
        <v>205</v>
      </c>
      <c r="Q4" s="284" t="s">
        <v>203</v>
      </c>
      <c r="R4" s="284" t="s">
        <v>204</v>
      </c>
      <c r="S4" s="284" t="s">
        <v>205</v>
      </c>
      <c r="T4" s="284" t="s">
        <v>205</v>
      </c>
      <c r="U4" s="284" t="s">
        <v>203</v>
      </c>
      <c r="V4" s="284" t="s">
        <v>204</v>
      </c>
      <c r="W4" s="284" t="s">
        <v>205</v>
      </c>
      <c r="X4" s="284" t="s">
        <v>205</v>
      </c>
      <c r="Y4" s="284" t="s">
        <v>203</v>
      </c>
      <c r="Z4" s="284" t="s">
        <v>204</v>
      </c>
      <c r="AA4" s="285" t="s">
        <v>205</v>
      </c>
      <c r="AB4" s="285" t="s">
        <v>205</v>
      </c>
      <c r="AC4" s="286" t="s">
        <v>205</v>
      </c>
      <c r="AD4" s="286" t="s">
        <v>205</v>
      </c>
      <c r="AE4" s="286" t="s">
        <v>205</v>
      </c>
      <c r="AF4" s="287" t="s">
        <v>205</v>
      </c>
      <c r="AG4" s="287" t="s">
        <v>205</v>
      </c>
      <c r="AH4" s="287" t="s">
        <v>205</v>
      </c>
      <c r="AI4" s="288" t="s">
        <v>203</v>
      </c>
      <c r="AJ4" s="288" t="s">
        <v>204</v>
      </c>
      <c r="AK4" s="288" t="s">
        <v>205</v>
      </c>
      <c r="AL4" s="288" t="s">
        <v>205</v>
      </c>
      <c r="AM4" s="288" t="s">
        <v>205</v>
      </c>
      <c r="AN4" s="288" t="s">
        <v>203</v>
      </c>
      <c r="AO4" s="288" t="s">
        <v>204</v>
      </c>
      <c r="AP4" s="288" t="s">
        <v>205</v>
      </c>
      <c r="AQ4" s="288" t="s">
        <v>205</v>
      </c>
      <c r="AR4" s="288" t="s">
        <v>203</v>
      </c>
      <c r="AS4" s="288" t="s">
        <v>204</v>
      </c>
      <c r="AT4" s="288" t="s">
        <v>203</v>
      </c>
      <c r="AU4" s="288" t="s">
        <v>204</v>
      </c>
    </row>
    <row r="5" spans="1:47" s="14" customFormat="1">
      <c r="A5" s="14" t="s">
        <v>307</v>
      </c>
      <c r="B5" s="14" t="s">
        <v>356</v>
      </c>
      <c r="E5" s="282"/>
      <c r="F5" s="283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5"/>
      <c r="AC5" s="286"/>
      <c r="AD5" s="286"/>
      <c r="AE5" s="286"/>
      <c r="AF5" s="287"/>
      <c r="AG5" s="287"/>
      <c r="AH5" s="287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</row>
    <row r="6" spans="1:47">
      <c r="A6" s="14" t="str">
        <f>RunTime!A6</f>
        <v>avrora</v>
      </c>
      <c r="B6" s="14" t="s">
        <v>352</v>
      </c>
      <c r="C6" s="297">
        <v>3.24789553725476E-3</v>
      </c>
      <c r="D6" s="297">
        <v>4.9231427223779102E-3</v>
      </c>
      <c r="E6" s="298">
        <v>5.3492939295527002E-3</v>
      </c>
      <c r="F6" s="299">
        <v>2.31267225798228E-2</v>
      </c>
      <c r="G6" s="300">
        <v>6.9936152582213097E-3</v>
      </c>
      <c r="H6" s="300">
        <v>6.4895783464253001E-3</v>
      </c>
      <c r="I6" s="300">
        <v>7.07545749191E-3</v>
      </c>
      <c r="J6" s="300">
        <v>6.3461214219999998E-3</v>
      </c>
      <c r="K6" s="300">
        <v>1.05333419368782E-2</v>
      </c>
      <c r="L6" s="300">
        <v>7.4908937896676102E-3</v>
      </c>
      <c r="M6" s="300">
        <v>4.4743769974985997E-3</v>
      </c>
      <c r="N6" s="300">
        <v>5.0220208726721597E-3</v>
      </c>
      <c r="O6" s="300">
        <v>5.62023176151988E-3</v>
      </c>
      <c r="P6" s="300">
        <v>6.0582805965587704E-3</v>
      </c>
      <c r="Q6" s="300">
        <v>5.7619525764453202E-3</v>
      </c>
      <c r="R6" s="300">
        <v>4.8215092697586103E-3</v>
      </c>
      <c r="S6" s="300">
        <v>5.4551692219385996E-3</v>
      </c>
      <c r="T6" s="300">
        <v>7.6868632254980702E-3</v>
      </c>
      <c r="U6" s="300">
        <v>6.0819866251994401E-3</v>
      </c>
      <c r="V6" s="300">
        <v>5.6743559412706403E-3</v>
      </c>
      <c r="W6" s="300">
        <v>6.9919454400505397E-3</v>
      </c>
      <c r="X6" s="300">
        <v>6.2217102770172903E-3</v>
      </c>
      <c r="Y6" s="300">
        <v>8.3817964375826302E-3</v>
      </c>
      <c r="Z6" s="300">
        <v>4.8600969865720796E-3</v>
      </c>
      <c r="AA6" s="301">
        <v>3.3817044616265102E-3</v>
      </c>
      <c r="AB6" s="301">
        <v>2.7671323722095998E-3</v>
      </c>
      <c r="AC6" s="302">
        <v>1.19119305108677E-2</v>
      </c>
      <c r="AD6" s="302">
        <v>5.3002788220297397E-3</v>
      </c>
      <c r="AE6" s="302">
        <v>7.3793726331379799E-3</v>
      </c>
      <c r="AF6" s="303">
        <v>4.4754717567500003E-3</v>
      </c>
      <c r="AG6" s="303">
        <v>2.8862571919451799E-3</v>
      </c>
      <c r="AH6" s="303">
        <v>4.7863185715655001E-3</v>
      </c>
      <c r="AI6" s="304">
        <v>6.5524006327599997E-3</v>
      </c>
      <c r="AJ6" s="304">
        <v>6.9790055340109404E-3</v>
      </c>
      <c r="AK6" s="304">
        <v>6.3873569732168199E-3</v>
      </c>
      <c r="AL6" s="304">
        <v>6.7942901373300004E-3</v>
      </c>
      <c r="AM6" s="304">
        <v>4.1075671439700003E-3</v>
      </c>
      <c r="AN6" s="304">
        <v>1.04714860418337E-2</v>
      </c>
      <c r="AO6" s="304">
        <v>9.0499944170413706E-3</v>
      </c>
      <c r="AP6" s="304">
        <v>8.8988499244460895E-3</v>
      </c>
      <c r="AQ6" s="304">
        <v>1.27168988554792E-2</v>
      </c>
      <c r="AR6" s="304">
        <v>9.6701824303633502E-3</v>
      </c>
      <c r="AS6" s="304">
        <v>8.8434316552381299E-3</v>
      </c>
      <c r="AT6" s="304">
        <v>4.3534822056067804E-3</v>
      </c>
      <c r="AU6" s="304">
        <v>3.6436765467739302E-3</v>
      </c>
    </row>
    <row r="7" spans="1:47">
      <c r="A7" s="14" t="str">
        <f>RunTime!A7</f>
        <v>batik</v>
      </c>
      <c r="B7" s="14" t="s">
        <v>352</v>
      </c>
      <c r="C7" s="297">
        <v>2.0574915817807599E-2</v>
      </c>
      <c r="D7" s="297">
        <v>3.8673041170404002E-3</v>
      </c>
      <c r="E7" s="298">
        <v>1.17817919150465E-2</v>
      </c>
      <c r="F7" s="299">
        <v>1.2065181323437001E-2</v>
      </c>
      <c r="G7" s="300">
        <v>1.40837423342731E-2</v>
      </c>
      <c r="H7" s="300">
        <v>1.3910289521748701E-2</v>
      </c>
      <c r="I7" s="300">
        <v>1.3286412984899999E-2</v>
      </c>
      <c r="J7" s="300">
        <v>1.30634117713E-2</v>
      </c>
      <c r="K7" s="300">
        <v>1.23857416172664E-2</v>
      </c>
      <c r="L7" s="300">
        <v>1.2963686362635601E-2</v>
      </c>
      <c r="M7" s="300">
        <v>7.7564821635600096E-3</v>
      </c>
      <c r="N7" s="300">
        <v>1.0441182152866499E-2</v>
      </c>
      <c r="O7" s="300">
        <v>1.06827191225658E-2</v>
      </c>
      <c r="P7" s="300">
        <v>1.2024131746906801E-2</v>
      </c>
      <c r="Q7" s="300">
        <v>1.55969978604597E-2</v>
      </c>
      <c r="R7" s="300">
        <v>1.0057908399849699E-2</v>
      </c>
      <c r="S7" s="300">
        <v>1.75886642229309E-2</v>
      </c>
      <c r="T7" s="300">
        <v>1.2719424803700599E-2</v>
      </c>
      <c r="U7" s="300">
        <v>7.5062659906111997E-3</v>
      </c>
      <c r="V7" s="300">
        <v>4.5078702491742097E-3</v>
      </c>
      <c r="W7" s="300">
        <v>5.1733316910891796E-3</v>
      </c>
      <c r="X7" s="300">
        <v>1.1668784077098E-2</v>
      </c>
      <c r="Y7" s="300">
        <v>5.45839277861175E-3</v>
      </c>
      <c r="Z7" s="300">
        <v>4.9746461287735102E-3</v>
      </c>
      <c r="AA7" s="301">
        <v>9.4355108106710904E-3</v>
      </c>
      <c r="AB7" s="301">
        <v>1.5144419306200699E-2</v>
      </c>
      <c r="AC7" s="302">
        <v>1.5659065587264199E-2</v>
      </c>
      <c r="AD7" s="302">
        <v>1.25738823405478E-2</v>
      </c>
      <c r="AE7" s="302">
        <v>1.12921331882749E-2</v>
      </c>
      <c r="AF7" s="303">
        <v>7.1506895201799998E-3</v>
      </c>
      <c r="AG7" s="303">
        <v>8.7613712435347102E-3</v>
      </c>
      <c r="AH7" s="303">
        <v>1.4845383092022499E-2</v>
      </c>
      <c r="AI7" s="304">
        <v>1.2512519744799999E-2</v>
      </c>
      <c r="AJ7" s="304">
        <v>1.22727093774299E-2</v>
      </c>
      <c r="AK7" s="304">
        <v>7.6923575060377303E-3</v>
      </c>
      <c r="AL7" s="304">
        <v>6.93708191745E-3</v>
      </c>
      <c r="AM7" s="304">
        <v>9.5297707216600008E-3</v>
      </c>
      <c r="AN7" s="304">
        <v>1.44439057828508E-2</v>
      </c>
      <c r="AO7" s="304">
        <v>1.5142023171903701E-2</v>
      </c>
      <c r="AP7" s="304">
        <v>1.35517062717218E-2</v>
      </c>
      <c r="AQ7" s="304">
        <v>1.0332351642742999E-2</v>
      </c>
      <c r="AR7" s="304">
        <v>7.0148264808162601E-3</v>
      </c>
      <c r="AS7" s="304">
        <v>6.9502615681371902E-3</v>
      </c>
      <c r="AT7" s="304">
        <v>5.1523504227576804E-3</v>
      </c>
      <c r="AU7" s="304">
        <v>3.4058211663562602E-3</v>
      </c>
    </row>
    <row r="8" spans="1:47">
      <c r="A8" s="14" t="str">
        <f>RunTime!A8</f>
        <v>eclipse</v>
      </c>
      <c r="B8" s="14" t="s">
        <v>353</v>
      </c>
      <c r="C8" s="297">
        <v>9.5710652918206806E-3</v>
      </c>
      <c r="D8" s="297">
        <v>1.1431524332768299E-2</v>
      </c>
      <c r="E8" s="298">
        <v>3.85321755595779E-2</v>
      </c>
      <c r="F8" s="299">
        <v>2.1174445436359698E-2</v>
      </c>
      <c r="G8" s="300">
        <v>5.0715409101862504E-3</v>
      </c>
      <c r="H8" s="300">
        <v>2.4972416961555201E-2</v>
      </c>
      <c r="I8" s="300">
        <v>3.30584529591E-3</v>
      </c>
      <c r="J8" s="300">
        <v>8.4258020965899995E-3</v>
      </c>
      <c r="K8" s="300">
        <v>6.5731580306121001E-2</v>
      </c>
      <c r="L8" s="300">
        <v>5.2243043801520103E-2</v>
      </c>
      <c r="M8" s="300">
        <v>3.4216400523595002E-2</v>
      </c>
      <c r="N8" s="300">
        <v>2.6586689278273901E-2</v>
      </c>
      <c r="O8" s="300">
        <v>1.37198242119879E-2</v>
      </c>
      <c r="P8" s="300">
        <v>6.9789378496135498E-3</v>
      </c>
      <c r="Q8" s="300">
        <v>7.3771257099506896E-2</v>
      </c>
      <c r="R8" s="300">
        <v>5.4973121628880101E-2</v>
      </c>
      <c r="S8" s="300">
        <v>6.3458591654264596E-2</v>
      </c>
      <c r="T8" s="300">
        <v>4.3674271441526899E-2</v>
      </c>
      <c r="U8" s="300">
        <v>4.3533404729634802E-2</v>
      </c>
      <c r="V8" s="300">
        <v>4.2141620964673901E-2</v>
      </c>
      <c r="W8" s="300">
        <v>4.5562913430168099E-2</v>
      </c>
      <c r="X8" s="300">
        <v>2.6155385686317999E-2</v>
      </c>
      <c r="Y8" s="300">
        <v>2.0249922697958601E-2</v>
      </c>
      <c r="Z8" s="300">
        <v>1.7619213757381898E-2</v>
      </c>
      <c r="AA8" s="301">
        <v>5.6128139056219198E-3</v>
      </c>
      <c r="AB8" s="301">
        <v>6.7007307240292899E-3</v>
      </c>
      <c r="AC8" s="302">
        <v>7.97107396421214E-2</v>
      </c>
      <c r="AD8" s="302">
        <v>4.5626705597585401E-2</v>
      </c>
      <c r="AE8" s="302">
        <v>2.5681372967509001E-2</v>
      </c>
      <c r="AF8" s="303">
        <v>4.7063154923199998E-3</v>
      </c>
      <c r="AG8" s="303">
        <v>5.7699088492350302E-3</v>
      </c>
      <c r="AH8" s="303">
        <v>7.4893670874193498E-3</v>
      </c>
      <c r="AI8" s="304">
        <v>3.4886098291799998E-2</v>
      </c>
      <c r="AJ8" s="304">
        <v>4.5897860460857497E-2</v>
      </c>
      <c r="AK8" s="304">
        <v>1.34400406095388E-2</v>
      </c>
      <c r="AL8" s="304">
        <v>1.7693988035E-2</v>
      </c>
      <c r="AM8" s="304">
        <v>1.0030672820099999E-2</v>
      </c>
      <c r="AN8" s="304">
        <v>8.1024687314323496E-2</v>
      </c>
      <c r="AO8" s="304">
        <v>8.7418472666891997E-2</v>
      </c>
      <c r="AP8" s="304">
        <v>4.0950737956384299E-2</v>
      </c>
      <c r="AQ8" s="304">
        <v>1.8231531554333599E-2</v>
      </c>
      <c r="AR8" s="304">
        <v>6.6061139970430602E-2</v>
      </c>
      <c r="AS8" s="304">
        <v>7.0019181616931603E-2</v>
      </c>
      <c r="AT8" s="304">
        <v>1.7202880353121099E-2</v>
      </c>
      <c r="AU8" s="304">
        <v>1.8931979292679799E-2</v>
      </c>
    </row>
    <row r="9" spans="1:47">
      <c r="A9" s="14" t="str">
        <f>RunTime!A9</f>
        <v>h2</v>
      </c>
      <c r="B9" s="14" t="s">
        <v>352</v>
      </c>
      <c r="C9" s="297">
        <v>1.10774251439795E-2</v>
      </c>
      <c r="D9" s="297">
        <v>1.77854596642774E-2</v>
      </c>
      <c r="E9" s="298">
        <v>9.5580647480644695E-3</v>
      </c>
      <c r="F9" s="299">
        <v>7.9033093397772695E-3</v>
      </c>
      <c r="G9" s="300">
        <v>6.0669960782523801E-3</v>
      </c>
      <c r="H9" s="300">
        <v>6.2096884110510496E-3</v>
      </c>
      <c r="I9" s="300">
        <v>8.7693234543999993E-3</v>
      </c>
      <c r="J9" s="300">
        <v>5.38468352865E-3</v>
      </c>
      <c r="K9" s="300">
        <v>1.5473406403092801E-2</v>
      </c>
      <c r="L9" s="300">
        <v>1.28529685562092E-2</v>
      </c>
      <c r="M9" s="300">
        <v>1.1346603624794E-2</v>
      </c>
      <c r="N9" s="300">
        <v>9.4679356440732602E-3</v>
      </c>
      <c r="O9" s="300">
        <v>1.1255689005072801E-2</v>
      </c>
      <c r="P9" s="300">
        <v>9.4844406109081802E-3</v>
      </c>
      <c r="Q9" s="300">
        <v>1.31622607087492E-2</v>
      </c>
      <c r="R9" s="300">
        <v>1.1162337848238E-2</v>
      </c>
      <c r="S9" s="300">
        <v>1.10336478409992E-2</v>
      </c>
      <c r="T9" s="300">
        <v>8.9324557418310503E-3</v>
      </c>
      <c r="U9" s="300">
        <v>1.21097194879815E-2</v>
      </c>
      <c r="V9" s="300">
        <v>2.0336322515073599E-2</v>
      </c>
      <c r="W9" s="300">
        <v>1.15597950332845E-2</v>
      </c>
      <c r="X9" s="300">
        <v>9.2295199324424499E-3</v>
      </c>
      <c r="Y9" s="300">
        <v>3.8785541175533002E-3</v>
      </c>
      <c r="Z9" s="300">
        <v>4.9521165405894702E-3</v>
      </c>
      <c r="AA9" s="301">
        <v>6.8247930285522699E-3</v>
      </c>
      <c r="AB9" s="301">
        <v>4.9233073703341601E-3</v>
      </c>
      <c r="AC9" s="302">
        <v>1.2283785061752799E-2</v>
      </c>
      <c r="AD9" s="302">
        <v>1.1906375831814E-2</v>
      </c>
      <c r="AE9" s="302">
        <v>6.9022254334993099E-3</v>
      </c>
      <c r="AF9" s="303">
        <v>3.9092666222700001E-3</v>
      </c>
      <c r="AG9" s="303">
        <v>7.7133280936847E-3</v>
      </c>
      <c r="AH9" s="303">
        <v>4.9989963031927803E-3</v>
      </c>
      <c r="AI9" s="304">
        <v>1.56013884246E-2</v>
      </c>
      <c r="AJ9" s="304">
        <v>1.2433396317653901E-2</v>
      </c>
      <c r="AK9" s="304">
        <v>9.8323494643819901E-3</v>
      </c>
      <c r="AL9" s="304">
        <v>1.03877429094E-2</v>
      </c>
      <c r="AM9" s="304">
        <v>5.7100126517999998E-3</v>
      </c>
      <c r="AN9" s="304">
        <v>1.61201557886426E-2</v>
      </c>
      <c r="AO9" s="304">
        <v>1.00987467002453E-2</v>
      </c>
      <c r="AP9" s="304">
        <v>8.2870877578421695E-3</v>
      </c>
      <c r="AQ9" s="304">
        <v>9.6495705542390606E-3</v>
      </c>
      <c r="AR9" s="304">
        <v>1.9060336023683799E-2</v>
      </c>
      <c r="AS9" s="304">
        <v>1.46826360158875E-2</v>
      </c>
      <c r="AT9" s="304">
        <v>6.6763855399696696E-3</v>
      </c>
      <c r="AU9" s="304">
        <v>6.3345663510386103E-3</v>
      </c>
    </row>
    <row r="10" spans="1:47">
      <c r="A10" s="14" t="str">
        <f>RunTime!A10</f>
        <v>jython</v>
      </c>
      <c r="B10" s="14" t="s">
        <v>352</v>
      </c>
      <c r="C10" s="297">
        <v>5.3452664056031999E-3</v>
      </c>
      <c r="D10" s="297">
        <v>4.1481652531833698E-3</v>
      </c>
      <c r="E10" s="298">
        <v>1.20777135101422E-2</v>
      </c>
      <c r="F10" s="299">
        <v>7.1096295118699597E-3</v>
      </c>
      <c r="G10" s="300">
        <v>5.1873617009299397E-3</v>
      </c>
      <c r="H10" s="300">
        <v>7.9029889100063304E-3</v>
      </c>
      <c r="I10" s="300">
        <v>7.6753140991099996E-3</v>
      </c>
      <c r="J10" s="300">
        <v>7.1483790940799997E-3</v>
      </c>
      <c r="K10" s="300">
        <v>7.5093447561792401E-3</v>
      </c>
      <c r="L10" s="300">
        <v>1.44812743047115E-2</v>
      </c>
      <c r="M10" s="300">
        <v>8.38254400114684E-3</v>
      </c>
      <c r="N10" s="300">
        <v>1.3642447546403799E-2</v>
      </c>
      <c r="O10" s="300">
        <v>1.05790545531623E-2</v>
      </c>
      <c r="P10" s="300">
        <v>7.9783850020823804E-3</v>
      </c>
      <c r="Q10" s="300">
        <v>1.8218175658098999E-2</v>
      </c>
      <c r="R10" s="300">
        <v>1.7917461722235298E-2</v>
      </c>
      <c r="S10" s="300">
        <v>2.0693244251747199E-2</v>
      </c>
      <c r="T10" s="300">
        <v>1.3228457945365899E-2</v>
      </c>
      <c r="U10" s="300">
        <v>7.9249610424294101E-3</v>
      </c>
      <c r="V10" s="300">
        <v>8.8025087833642109E-3</v>
      </c>
      <c r="W10" s="300">
        <v>8.8688469875339397E-3</v>
      </c>
      <c r="X10" s="300">
        <v>8.5741938909684404E-3</v>
      </c>
      <c r="Y10" s="300">
        <v>8.4880568853574895E-3</v>
      </c>
      <c r="Z10" s="300">
        <v>1.2440925007452201E-2</v>
      </c>
      <c r="AA10" s="301">
        <v>7.2176197453853903E-3</v>
      </c>
      <c r="AB10" s="301">
        <v>4.6225294554839997E-3</v>
      </c>
      <c r="AC10" s="302">
        <v>2.6579760048894199E-2</v>
      </c>
      <c r="AD10" s="302">
        <v>1.62645822197389E-2</v>
      </c>
      <c r="AE10" s="302">
        <v>1.3401328803201299E-2</v>
      </c>
      <c r="AF10" s="303">
        <v>6.9304979324E-3</v>
      </c>
      <c r="AG10" s="303">
        <v>1.15384746710126E-2</v>
      </c>
      <c r="AH10" s="303">
        <v>6.1181992495505898E-3</v>
      </c>
      <c r="AI10" s="304">
        <v>1.22195301453E-2</v>
      </c>
      <c r="AJ10" s="304">
        <v>1.26562864333578E-2</v>
      </c>
      <c r="AK10" s="304">
        <v>1.17134204311139E-2</v>
      </c>
      <c r="AL10" s="304">
        <v>9.6973531938299995E-3</v>
      </c>
      <c r="AM10" s="304">
        <v>6.3138707896800003E-3</v>
      </c>
      <c r="AN10" s="304">
        <v>2.39197630838607E-2</v>
      </c>
      <c r="AO10" s="304">
        <v>3.4028326932214699E-2</v>
      </c>
      <c r="AP10" s="304">
        <v>1.24384236396231E-2</v>
      </c>
      <c r="AQ10" s="304">
        <v>1.33710628550312E-2</v>
      </c>
      <c r="AR10" s="304">
        <v>1.3900294310666601E-2</v>
      </c>
      <c r="AS10" s="304">
        <v>7.9805005961424598E-3</v>
      </c>
      <c r="AT10" s="304">
        <v>1.0800671701184801E-2</v>
      </c>
      <c r="AU10" s="304">
        <v>1.18050137541448E-2</v>
      </c>
    </row>
    <row r="11" spans="1:47">
      <c r="A11" s="14" t="str">
        <f>RunTime!A11</f>
        <v>lusearch</v>
      </c>
      <c r="B11" s="14" t="s">
        <v>353</v>
      </c>
      <c r="C11" s="297">
        <v>5.7189798678610902E-3</v>
      </c>
      <c r="D11" s="297">
        <v>4.4012874045998799E-3</v>
      </c>
      <c r="E11" s="298">
        <v>1.33085910860045E-2</v>
      </c>
      <c r="F11" s="299">
        <v>1.8179073195059299E-2</v>
      </c>
      <c r="G11" s="300">
        <v>2.2336131155296798E-2</v>
      </c>
      <c r="H11" s="300">
        <v>2.0575843817806101E-2</v>
      </c>
      <c r="I11" s="300">
        <v>2.1245712315900001E-2</v>
      </c>
      <c r="J11" s="300">
        <v>1.36501776986E-2</v>
      </c>
      <c r="K11" s="300">
        <v>4.51995173142496E-2</v>
      </c>
      <c r="L11" s="300">
        <v>4.4039969654458999E-2</v>
      </c>
      <c r="M11" s="300">
        <v>9.5127333508270902E-3</v>
      </c>
      <c r="N11" s="300">
        <v>1.1853460450999E-2</v>
      </c>
      <c r="O11" s="300">
        <v>1.03104466268088E-2</v>
      </c>
      <c r="P11" s="300">
        <v>1.1578336768028301E-2</v>
      </c>
      <c r="Q11" s="300">
        <v>2.6109080234229701E-2</v>
      </c>
      <c r="R11" s="300">
        <v>2.1525103594572E-2</v>
      </c>
      <c r="S11" s="300">
        <v>1.14854225926524E-2</v>
      </c>
      <c r="T11" s="300">
        <v>1.9525078971155199E-2</v>
      </c>
      <c r="U11" s="300">
        <v>6.0274847603675897E-3</v>
      </c>
      <c r="V11" s="300">
        <v>5.0958190634500296E-3</v>
      </c>
      <c r="W11" s="300">
        <v>6.2738778907634098E-3</v>
      </c>
      <c r="X11" s="300">
        <v>5.3299419608976804E-3</v>
      </c>
      <c r="Y11" s="300">
        <v>5.1095613755121304E-3</v>
      </c>
      <c r="Z11" s="300">
        <v>4.0135054620202499E-3</v>
      </c>
      <c r="AA11" s="301">
        <v>4.7287732999294497E-3</v>
      </c>
      <c r="AB11" s="301">
        <v>5.0874918259763901E-3</v>
      </c>
      <c r="AC11" s="302">
        <v>4.9651191487640398E-2</v>
      </c>
      <c r="AD11" s="302">
        <v>5.9236345564076899E-2</v>
      </c>
      <c r="AE11" s="302">
        <v>9.5781639523936004E-3</v>
      </c>
      <c r="AF11" s="303">
        <v>6.9617027035999996E-3</v>
      </c>
      <c r="AG11" s="303">
        <v>8.2945538225733702E-3</v>
      </c>
      <c r="AH11" s="303">
        <v>4.9770139742367501E-3</v>
      </c>
      <c r="AI11" s="304">
        <v>1.11623895074E-2</v>
      </c>
      <c r="AJ11" s="304">
        <v>1.4124344149347901E-2</v>
      </c>
      <c r="AK11" s="304">
        <v>1.17533073153276E-2</v>
      </c>
      <c r="AL11" s="304">
        <v>9.4174491860199994E-3</v>
      </c>
      <c r="AM11" s="304">
        <v>6.32648862656E-3</v>
      </c>
      <c r="AN11" s="304">
        <v>2.4832257085848498E-2</v>
      </c>
      <c r="AO11" s="304">
        <v>2.7542787271574901E-2</v>
      </c>
      <c r="AP11" s="304">
        <v>2.5760591158151901E-2</v>
      </c>
      <c r="AQ11" s="304">
        <v>1.2167229246825201E-2</v>
      </c>
      <c r="AR11" s="304">
        <v>7.5677377506769197E-3</v>
      </c>
      <c r="AS11" s="304">
        <v>5.54495496185503E-3</v>
      </c>
      <c r="AT11" s="304">
        <v>5.0421584434315403E-3</v>
      </c>
      <c r="AU11" s="304">
        <v>3.6005271738485099E-3</v>
      </c>
    </row>
    <row r="12" spans="1:47">
      <c r="A12" s="14" t="str">
        <f>RunTime!A12</f>
        <v>pmd</v>
      </c>
      <c r="B12" s="14" t="s">
        <v>352</v>
      </c>
      <c r="C12" s="297">
        <v>1.07268297458933E-2</v>
      </c>
      <c r="D12" s="297">
        <v>2.5472302861160902E-3</v>
      </c>
      <c r="E12" s="298">
        <v>1.40179742301378E-2</v>
      </c>
      <c r="F12" s="299">
        <v>2.6389323616426399E-2</v>
      </c>
      <c r="G12" s="300">
        <v>9.84270207041597E-3</v>
      </c>
      <c r="H12" s="300">
        <v>9.0501663710791797E-3</v>
      </c>
      <c r="I12" s="300">
        <v>9.3857067571499996E-3</v>
      </c>
      <c r="J12" s="300">
        <v>9.1606302635400001E-3</v>
      </c>
      <c r="K12" s="300">
        <v>2.5875526081998799E-2</v>
      </c>
      <c r="L12" s="300">
        <v>2.3357074378394301E-2</v>
      </c>
      <c r="M12" s="300">
        <v>3.4534611721369297E-2</v>
      </c>
      <c r="N12" s="300">
        <v>3.5481815594390197E-2</v>
      </c>
      <c r="O12" s="300">
        <v>3.3213327240642403E-2</v>
      </c>
      <c r="P12" s="300">
        <v>2.1739857457247599E-2</v>
      </c>
      <c r="Q12" s="300">
        <v>1.7930782635246001E-2</v>
      </c>
      <c r="R12" s="300">
        <v>1.0361739698560401E-2</v>
      </c>
      <c r="S12" s="300">
        <v>1.19862306764219E-2</v>
      </c>
      <c r="T12" s="300">
        <v>1.6172421119376099E-2</v>
      </c>
      <c r="U12" s="300">
        <v>9.3369445486175505E-3</v>
      </c>
      <c r="V12" s="300">
        <v>1.1941523657741499E-2</v>
      </c>
      <c r="W12" s="300">
        <v>6.3437357113074197E-3</v>
      </c>
      <c r="X12" s="300">
        <v>9.1506377329963091E-3</v>
      </c>
      <c r="Y12" s="300">
        <v>2.38981961443193E-2</v>
      </c>
      <c r="Z12" s="300">
        <v>8.8436033939056306E-3</v>
      </c>
      <c r="AA12" s="301">
        <v>1.51781500344412E-2</v>
      </c>
      <c r="AB12" s="301">
        <v>2.48173249267215E-2</v>
      </c>
      <c r="AC12" s="302">
        <v>1.5659573264857299E-2</v>
      </c>
      <c r="AD12" s="302">
        <v>1.0303514306500099E-2</v>
      </c>
      <c r="AE12" s="302">
        <v>1.28118746287464E-2</v>
      </c>
      <c r="AF12" s="303">
        <v>1.09313956716E-2</v>
      </c>
      <c r="AG12" s="303">
        <v>1.45899195163934E-2</v>
      </c>
      <c r="AH12" s="303">
        <v>2.1841810926160998E-2</v>
      </c>
      <c r="AI12" s="304">
        <v>3.2391300618499999E-2</v>
      </c>
      <c r="AJ12" s="304">
        <v>2.77042194686506E-2</v>
      </c>
      <c r="AK12" s="304">
        <v>3.3920184747510497E-2</v>
      </c>
      <c r="AL12" s="304">
        <v>3.7470053160400002E-2</v>
      </c>
      <c r="AM12" s="304">
        <v>3.0230065618099999E-2</v>
      </c>
      <c r="AN12" s="304">
        <v>1.6973996334835598E-2</v>
      </c>
      <c r="AO12" s="304">
        <v>1.3819371491745299E-2</v>
      </c>
      <c r="AP12" s="304">
        <v>9.2034823794104308E-3</v>
      </c>
      <c r="AQ12" s="304">
        <v>1.5595960460311E-2</v>
      </c>
      <c r="AR12" s="304">
        <v>4.7408736904849796E-3</v>
      </c>
      <c r="AS12" s="304">
        <v>6.4544215347771897E-3</v>
      </c>
      <c r="AT12" s="304">
        <v>2.9460187841023099E-3</v>
      </c>
      <c r="AU12" s="304">
        <v>5.22922529065012E-3</v>
      </c>
    </row>
    <row r="13" spans="1:47">
      <c r="A13" s="14" t="str">
        <f>RunTime!A13</f>
        <v>sunflow</v>
      </c>
      <c r="B13" s="14" t="s">
        <v>353</v>
      </c>
      <c r="C13" s="297">
        <v>8.8180175795160402E-3</v>
      </c>
      <c r="D13" s="297">
        <v>1.22387992006424E-2</v>
      </c>
      <c r="E13" s="298">
        <v>6.7719901180396504E-3</v>
      </c>
      <c r="F13" s="299">
        <v>3.6286847734995097E-2</v>
      </c>
      <c r="G13" s="300">
        <v>1.0113548422138701E-2</v>
      </c>
      <c r="H13" s="300">
        <v>1.10814743032632E-2</v>
      </c>
      <c r="I13" s="300">
        <v>1.02983223791E-2</v>
      </c>
      <c r="J13" s="300">
        <v>9.5657127636199994E-3</v>
      </c>
      <c r="K13" s="300">
        <v>2.30165432785981E-2</v>
      </c>
      <c r="L13" s="300">
        <v>1.8161309304355701E-2</v>
      </c>
      <c r="M13" s="300">
        <v>7.7421582590105203E-3</v>
      </c>
      <c r="N13" s="300">
        <v>1.0873677172691699E-2</v>
      </c>
      <c r="O13" s="300">
        <v>7.8712240440416293E-3</v>
      </c>
      <c r="P13" s="300">
        <v>1.0758019575875201E-2</v>
      </c>
      <c r="Q13" s="300">
        <v>7.3087594552159801E-3</v>
      </c>
      <c r="R13" s="300">
        <v>1.16456199903249E-2</v>
      </c>
      <c r="S13" s="300">
        <v>1.05880717698682E-2</v>
      </c>
      <c r="T13" s="300">
        <v>1.10980211936768E-2</v>
      </c>
      <c r="U13" s="300">
        <v>5.3386965412005501E-3</v>
      </c>
      <c r="V13" s="300">
        <v>7.8189151241104798E-3</v>
      </c>
      <c r="W13" s="300">
        <v>5.3406690917362403E-3</v>
      </c>
      <c r="X13" s="300">
        <v>6.2438496791784297E-3</v>
      </c>
      <c r="Y13" s="300">
        <v>1.08099298212051E-2</v>
      </c>
      <c r="Z13" s="300">
        <v>1.1037108140197399E-2</v>
      </c>
      <c r="AA13" s="301">
        <v>5.0786054064824804E-3</v>
      </c>
      <c r="AB13" s="301">
        <v>6.2422131958037204E-3</v>
      </c>
      <c r="AC13" s="302">
        <v>7.0370312787286001E-3</v>
      </c>
      <c r="AD13" s="302">
        <v>2.42938097580086E-2</v>
      </c>
      <c r="AE13" s="302">
        <v>8.1789149844844096E-3</v>
      </c>
      <c r="AF13" s="303">
        <v>7.8968115400799999E-3</v>
      </c>
      <c r="AG13" s="303">
        <v>1.6332888175686899E-2</v>
      </c>
      <c r="AH13" s="303">
        <v>8.5839837558495703E-3</v>
      </c>
      <c r="AI13" s="304">
        <v>1.0137795335E-2</v>
      </c>
      <c r="AJ13" s="304">
        <v>8.1848109693105596E-3</v>
      </c>
      <c r="AK13" s="304">
        <v>8.8707935727710407E-3</v>
      </c>
      <c r="AL13" s="304">
        <v>9.3508783114799997E-3</v>
      </c>
      <c r="AM13" s="304">
        <v>1.0482826102099999E-2</v>
      </c>
      <c r="AN13" s="304">
        <v>1.5871250582263401E-2</v>
      </c>
      <c r="AO13" s="304">
        <v>7.7630468116972103E-3</v>
      </c>
      <c r="AP13" s="304">
        <v>1.3878899125483001E-2</v>
      </c>
      <c r="AQ13" s="304">
        <v>9.4297186182256704E-3</v>
      </c>
      <c r="AR13" s="304">
        <v>9.4520899191899693E-3</v>
      </c>
      <c r="AS13" s="304">
        <v>4.6243794240238096E-3</v>
      </c>
      <c r="AT13" s="304">
        <v>8.9485269934709098E-3</v>
      </c>
      <c r="AU13" s="304">
        <v>1.1087240108235299E-2</v>
      </c>
    </row>
    <row r="14" spans="1:47">
      <c r="A14" s="14" t="str">
        <f>RunTime!A14</f>
        <v>tomcat</v>
      </c>
      <c r="B14" s="14" t="s">
        <v>353</v>
      </c>
      <c r="C14" s="297">
        <v>3.0713877337675301E-2</v>
      </c>
      <c r="D14" s="297">
        <v>2.9122655484764299E-2</v>
      </c>
      <c r="E14" s="298">
        <v>1.72756793517315E-2</v>
      </c>
      <c r="F14" s="299">
        <v>1.3056908391751099E-2</v>
      </c>
      <c r="G14" s="300">
        <v>1.09922116730309E-2</v>
      </c>
      <c r="H14" s="300">
        <v>1.33025181411802E-2</v>
      </c>
      <c r="I14" s="300">
        <v>1.35237642718E-2</v>
      </c>
      <c r="J14" s="300">
        <v>1.4161817258800001E-2</v>
      </c>
      <c r="K14" s="300">
        <v>1.5014879655344E-2</v>
      </c>
      <c r="L14" s="300">
        <v>1.43898477794355E-2</v>
      </c>
      <c r="M14" s="300">
        <v>1.0489343661681E-2</v>
      </c>
      <c r="N14" s="300">
        <v>1.3023581765315701E-2</v>
      </c>
      <c r="O14" s="300">
        <v>1.44511337525795E-2</v>
      </c>
      <c r="P14" s="300">
        <v>1.6023535520435499E-2</v>
      </c>
      <c r="Q14" s="300">
        <v>1.3846260491600801E-2</v>
      </c>
      <c r="R14" s="300">
        <v>1.7163496455533299E-2</v>
      </c>
      <c r="S14" s="300">
        <v>2.4828502045769502E-2</v>
      </c>
      <c r="T14" s="300">
        <v>1.4840630879386699E-2</v>
      </c>
      <c r="U14" s="300">
        <v>1.3537964226279901E-2</v>
      </c>
      <c r="V14" s="300">
        <v>1.60292257318548E-2</v>
      </c>
      <c r="W14" s="300">
        <v>1.53393140174266E-2</v>
      </c>
      <c r="X14" s="300">
        <v>1.6540899254051999E-2</v>
      </c>
      <c r="Y14" s="300">
        <v>1.3696517211320499E-2</v>
      </c>
      <c r="Z14" s="300">
        <v>8.9906580865111805E-3</v>
      </c>
      <c r="AA14" s="301">
        <v>2.52286731347411E-2</v>
      </c>
      <c r="AB14" s="301">
        <v>2.6617836786907E-2</v>
      </c>
      <c r="AC14" s="302">
        <v>1.5431119043937999E-2</v>
      </c>
      <c r="AD14" s="302">
        <v>3.1206716469321501E-2</v>
      </c>
      <c r="AE14" s="302">
        <v>2.11489557452865E-2</v>
      </c>
      <c r="AF14" s="303">
        <v>1.51199152283E-2</v>
      </c>
      <c r="AG14" s="303">
        <v>1.55737294220564E-2</v>
      </c>
      <c r="AH14" s="303">
        <v>2.1931914997774801E-2</v>
      </c>
      <c r="AI14" s="304">
        <v>6.72702335371E-3</v>
      </c>
      <c r="AJ14" s="304">
        <v>7.6353657731005704E-3</v>
      </c>
      <c r="AK14" s="304">
        <v>8.4454159219971795E-3</v>
      </c>
      <c r="AL14" s="304">
        <v>1.19345989257E-2</v>
      </c>
      <c r="AM14" s="304">
        <v>1.58664924143E-2</v>
      </c>
      <c r="AN14" s="304">
        <v>1.4360329203326401E-2</v>
      </c>
      <c r="AO14" s="304">
        <v>1.39398722117517E-2</v>
      </c>
      <c r="AP14" s="304">
        <v>2.0820735856800401E-2</v>
      </c>
      <c r="AQ14" s="304">
        <v>2.0346102626721499E-2</v>
      </c>
      <c r="AR14" s="304">
        <v>1.01019211403821E-2</v>
      </c>
      <c r="AS14" s="304">
        <v>1.20284993803832E-2</v>
      </c>
      <c r="AT14" s="304">
        <v>1.2450757127418499E-2</v>
      </c>
      <c r="AU14" s="304">
        <v>1.0405127327473699E-2</v>
      </c>
    </row>
    <row r="15" spans="1:47">
      <c r="A15" s="14" t="str">
        <f>RunTime!A15</f>
        <v>tradebeans</v>
      </c>
      <c r="B15" s="14" t="s">
        <v>352</v>
      </c>
      <c r="C15" s="297">
        <v>7.2873205400370497E-3</v>
      </c>
      <c r="D15" s="297">
        <v>7.0571582183997601E-3</v>
      </c>
      <c r="E15" s="298">
        <v>1.17270780725447E-2</v>
      </c>
      <c r="F15" s="299">
        <v>5.3659268078794196E-3</v>
      </c>
      <c r="G15" s="300">
        <v>4.6990104516978501E-3</v>
      </c>
      <c r="H15" s="300">
        <v>4.9482839784971699E-3</v>
      </c>
      <c r="I15" s="300">
        <v>5.2911293133700004E-3</v>
      </c>
      <c r="J15" s="300">
        <v>7.6204052926199996E-3</v>
      </c>
      <c r="K15" s="300">
        <v>7.9010764397477902E-3</v>
      </c>
      <c r="L15" s="300">
        <v>6.23260090600783E-3</v>
      </c>
      <c r="M15" s="300">
        <v>3.7067731978961201E-3</v>
      </c>
      <c r="N15" s="300">
        <v>5.7722902980718097E-3</v>
      </c>
      <c r="O15" s="300">
        <v>3.2615895081075002E-3</v>
      </c>
      <c r="P15" s="300">
        <v>3.93204017685951E-3</v>
      </c>
      <c r="Q15" s="300">
        <v>9.5515334469628097E-3</v>
      </c>
      <c r="R15" s="300">
        <v>1.44867162541508E-2</v>
      </c>
      <c r="S15" s="300">
        <v>1.1215363097456001E-2</v>
      </c>
      <c r="T15" s="300">
        <v>1.0524948269141301E-2</v>
      </c>
      <c r="U15" s="300">
        <v>4.9992213165612901E-3</v>
      </c>
      <c r="V15" s="300">
        <v>4.1019436128157402E-3</v>
      </c>
      <c r="W15" s="300">
        <v>3.9865591993557903E-3</v>
      </c>
      <c r="X15" s="300">
        <v>4.5398982095699097E-3</v>
      </c>
      <c r="Y15" s="300">
        <v>3.5334894573767002E-3</v>
      </c>
      <c r="Z15" s="300">
        <v>3.98633831331779E-3</v>
      </c>
      <c r="AA15" s="301">
        <v>4.98048068472758E-3</v>
      </c>
      <c r="AB15" s="301">
        <v>4.4103837624458802E-3</v>
      </c>
      <c r="AC15" s="302">
        <v>3.4600042408576698E-2</v>
      </c>
      <c r="AD15" s="302">
        <v>1.1755792697015301E-2</v>
      </c>
      <c r="AE15" s="302">
        <v>6.4388433868150597E-3</v>
      </c>
      <c r="AF15" s="303">
        <v>4.9554951362599997E-3</v>
      </c>
      <c r="AG15" s="303">
        <v>1.0892458320091201E-2</v>
      </c>
      <c r="AH15" s="303">
        <v>5.3764901329359203E-3</v>
      </c>
      <c r="AI15" s="304">
        <v>5.6008285095499998E-3</v>
      </c>
      <c r="AJ15" s="304">
        <v>5.4824819432872001E-3</v>
      </c>
      <c r="AK15" s="304">
        <v>4.9223306015531302E-3</v>
      </c>
      <c r="AL15" s="304">
        <v>4.3293028135199998E-3</v>
      </c>
      <c r="AM15" s="304">
        <v>4.5471196827000003E-3</v>
      </c>
      <c r="AN15" s="304">
        <v>1.26915890317232E-2</v>
      </c>
      <c r="AO15" s="304">
        <v>1.4917343267241499E-2</v>
      </c>
      <c r="AP15" s="304">
        <v>1.02405096529147E-2</v>
      </c>
      <c r="AQ15" s="304">
        <v>1.02138109717304E-2</v>
      </c>
      <c r="AR15" s="304">
        <v>2.8320196777778502E-3</v>
      </c>
      <c r="AS15" s="304">
        <v>3.3204410783470302E-3</v>
      </c>
      <c r="AT15" s="304">
        <v>3.7924184766690901E-3</v>
      </c>
      <c r="AU15" s="304">
        <v>3.40894340555875E-3</v>
      </c>
    </row>
    <row r="16" spans="1:47">
      <c r="A16" s="14" t="str">
        <f>RunTime!A16</f>
        <v>xalan</v>
      </c>
      <c r="B16" s="14" t="s">
        <v>353</v>
      </c>
      <c r="C16" s="297">
        <v>8.6859062650160405E-3</v>
      </c>
      <c r="D16" s="297">
        <v>9.1496982405861096E-3</v>
      </c>
      <c r="E16" s="298">
        <v>2.0363709798565999E-2</v>
      </c>
      <c r="F16" s="299">
        <v>2.5151747908302598E-2</v>
      </c>
      <c r="G16" s="300">
        <v>1.5029073398200799E-2</v>
      </c>
      <c r="H16" s="300">
        <v>1.8080523125621899E-2</v>
      </c>
      <c r="I16" s="300">
        <v>1.5971080255900001E-2</v>
      </c>
      <c r="J16" s="300">
        <v>1.67639871281E-2</v>
      </c>
      <c r="K16" s="300">
        <v>3.05020187773926E-2</v>
      </c>
      <c r="L16" s="300">
        <v>2.9606003570601901E-2</v>
      </c>
      <c r="M16" s="300">
        <v>1.0046814851001199E-2</v>
      </c>
      <c r="N16" s="300">
        <v>9.7940321826453704E-3</v>
      </c>
      <c r="O16" s="300">
        <v>1.3234880496404601E-2</v>
      </c>
      <c r="P16" s="300">
        <v>8.2190439364347497E-3</v>
      </c>
      <c r="Q16" s="300">
        <v>2.26818109809683E-2</v>
      </c>
      <c r="R16" s="300">
        <v>2.44748241135571E-2</v>
      </c>
      <c r="S16" s="300">
        <v>1.87772090408461E-2</v>
      </c>
      <c r="T16" s="300">
        <v>2.1094922362107801E-2</v>
      </c>
      <c r="U16" s="300">
        <v>6.2136467170458504E-3</v>
      </c>
      <c r="V16" s="300">
        <v>4.0301644828383901E-3</v>
      </c>
      <c r="W16" s="300">
        <v>5.67710172266476E-3</v>
      </c>
      <c r="X16" s="300">
        <v>6.06122079294705E-3</v>
      </c>
      <c r="Y16" s="300">
        <v>9.3988910518419105E-3</v>
      </c>
      <c r="Z16" s="300">
        <v>1.1427027046695499E-2</v>
      </c>
      <c r="AA16" s="301">
        <v>1.3269688155770201E-2</v>
      </c>
      <c r="AB16" s="301">
        <v>7.84537473662935E-3</v>
      </c>
      <c r="AC16" s="302">
        <v>2.05724396367843E-2</v>
      </c>
      <c r="AD16" s="302">
        <v>2.2607969990087899E-2</v>
      </c>
      <c r="AE16" s="302">
        <v>1.84936372834523E-2</v>
      </c>
      <c r="AF16" s="303">
        <v>9.4205696578899996E-3</v>
      </c>
      <c r="AG16" s="303">
        <v>8.2649850634959696E-3</v>
      </c>
      <c r="AH16" s="303">
        <v>1.79062864900657E-2</v>
      </c>
      <c r="AI16" s="304">
        <v>1.2117716627400001E-2</v>
      </c>
      <c r="AJ16" s="304">
        <v>9.5418279522705898E-3</v>
      </c>
      <c r="AK16" s="304">
        <v>1.16554563559454E-2</v>
      </c>
      <c r="AL16" s="304">
        <v>1.46529860663E-2</v>
      </c>
      <c r="AM16" s="304">
        <v>1.52045757445E-2</v>
      </c>
      <c r="AN16" s="304">
        <v>2.40981814849913E-2</v>
      </c>
      <c r="AO16" s="304">
        <v>2.32918345085644E-2</v>
      </c>
      <c r="AP16" s="304">
        <v>2.5852838609289198E-2</v>
      </c>
      <c r="AQ16" s="304">
        <v>1.21899010284692E-2</v>
      </c>
      <c r="AR16" s="304">
        <v>8.0232377281901201E-3</v>
      </c>
      <c r="AS16" s="304">
        <v>1.1382503793500301E-2</v>
      </c>
      <c r="AT16" s="304">
        <v>2.11149080713035E-2</v>
      </c>
      <c r="AU16" s="304">
        <v>2.3872759617624001E-2</v>
      </c>
    </row>
    <row r="17" spans="1:47">
      <c r="A17" s="14" t="str">
        <f>RunTime!A17</f>
        <v>pjbb2005</v>
      </c>
      <c r="B17" s="14" t="s">
        <v>352</v>
      </c>
      <c r="C17" s="297">
        <v>2.48551856173571E-3</v>
      </c>
      <c r="D17" s="297">
        <v>3.0409435062126299E-3</v>
      </c>
      <c r="E17" s="298">
        <v>7.2169429252493403E-3</v>
      </c>
      <c r="F17" s="299">
        <v>9.0191583978626103E-3</v>
      </c>
      <c r="G17" s="300">
        <v>1.2015855481752401E-2</v>
      </c>
      <c r="H17" s="300">
        <v>1.20113697454976E-2</v>
      </c>
      <c r="I17" s="300">
        <v>1.33511999828E-2</v>
      </c>
      <c r="J17" s="300">
        <v>7.0703573362299998E-3</v>
      </c>
      <c r="K17" s="300">
        <v>1.34652952179647E-2</v>
      </c>
      <c r="L17" s="300">
        <v>8.5155722964722E-3</v>
      </c>
      <c r="M17" s="300">
        <v>7.0231587890858503E-3</v>
      </c>
      <c r="N17" s="300">
        <v>4.9892035602920196E-3</v>
      </c>
      <c r="O17" s="300">
        <v>3.9674388322496201E-3</v>
      </c>
      <c r="P17" s="300">
        <v>1.21398691844054E-2</v>
      </c>
      <c r="Q17" s="300">
        <v>1.2972998918671499E-2</v>
      </c>
      <c r="R17" s="300">
        <v>1.0544578615932301E-2</v>
      </c>
      <c r="S17" s="300">
        <v>1.0694377734092301E-2</v>
      </c>
      <c r="T17" s="300">
        <v>6.9314213793514696E-3</v>
      </c>
      <c r="U17" s="300">
        <v>3.4692394727952199E-3</v>
      </c>
      <c r="V17" s="300">
        <v>5.9752895630149098E-3</v>
      </c>
      <c r="W17" s="300">
        <v>5.4284579185831898E-3</v>
      </c>
      <c r="X17" s="300">
        <v>7.6117027801543401E-3</v>
      </c>
      <c r="Y17" s="300">
        <v>3.1963128275068402E-3</v>
      </c>
      <c r="Z17" s="300">
        <v>4.9908346308392198E-3</v>
      </c>
      <c r="AA17" s="301">
        <v>6.9095660197372299E-3</v>
      </c>
      <c r="AB17" s="301">
        <v>4.5583984173259802E-3</v>
      </c>
      <c r="AC17" s="302">
        <v>8.7433666583170006E-3</v>
      </c>
      <c r="AD17" s="302">
        <v>6.7317439666226197E-3</v>
      </c>
      <c r="AE17" s="302">
        <v>4.6884618517331602E-3</v>
      </c>
      <c r="AF17" s="303">
        <v>6.2855244564900001E-3</v>
      </c>
      <c r="AG17" s="303">
        <v>9.3814667686607997E-3</v>
      </c>
      <c r="AH17" s="303">
        <v>4.3558968114782203E-3</v>
      </c>
      <c r="AI17" s="304">
        <v>4.8695443715700004E-3</v>
      </c>
      <c r="AJ17" s="304">
        <v>3.6737318763225201E-3</v>
      </c>
      <c r="AK17" s="304">
        <v>5.6057310766974896E-3</v>
      </c>
      <c r="AL17" s="304">
        <v>4.4016727280799996E-3</v>
      </c>
      <c r="AM17" s="304">
        <v>6.2043708369200002E-3</v>
      </c>
      <c r="AN17" s="304">
        <v>1.2636550810144099E-2</v>
      </c>
      <c r="AO17" s="304">
        <v>1.10156557670233E-2</v>
      </c>
      <c r="AP17" s="304">
        <v>1.0066291686408799E-2</v>
      </c>
      <c r="AQ17" s="304">
        <v>7.243442690918E-3</v>
      </c>
      <c r="AR17" s="304">
        <v>6.7166161090128802E-3</v>
      </c>
      <c r="AS17" s="304">
        <v>5.8407905349502397E-3</v>
      </c>
      <c r="AT17" s="304">
        <v>5.9622861468009696E-3</v>
      </c>
      <c r="AU17" s="304">
        <v>4.7153323805485597E-3</v>
      </c>
    </row>
    <row r="18" spans="1:47">
      <c r="A18" s="14" t="str">
        <f>RunTime!A18</f>
        <v>_227_mtrt</v>
      </c>
      <c r="B18" s="14" t="s">
        <v>352</v>
      </c>
      <c r="C18" s="297">
        <v>1.4458841256277E-2</v>
      </c>
      <c r="D18" s="297">
        <v>8.8806691704020595E-3</v>
      </c>
      <c r="E18" s="298">
        <v>4.5338137723699899E-2</v>
      </c>
      <c r="F18" s="299">
        <v>1.5962129392609901E-2</v>
      </c>
      <c r="G18" s="300">
        <v>9.8466797500536898E-3</v>
      </c>
      <c r="H18" s="300">
        <v>9.0792972730066104E-3</v>
      </c>
      <c r="I18" s="300">
        <v>7.5250020409300001E-3</v>
      </c>
      <c r="J18" s="300">
        <v>9.5103728092499999E-3</v>
      </c>
      <c r="K18" s="300">
        <v>3.9847873165662899E-2</v>
      </c>
      <c r="L18" s="300">
        <v>2.9705868831229301E-2</v>
      </c>
      <c r="M18" s="300">
        <v>1.30182900904647E-2</v>
      </c>
      <c r="N18" s="300">
        <v>1.6989443914573601E-2</v>
      </c>
      <c r="O18" s="300">
        <v>1.8702149720334502E-2</v>
      </c>
      <c r="P18" s="300">
        <v>1.21023656969003E-2</v>
      </c>
      <c r="Q18" s="300">
        <v>5.5109207481500097E-2</v>
      </c>
      <c r="R18" s="300">
        <v>4.6781334482170901E-2</v>
      </c>
      <c r="S18" s="300">
        <v>3.8675955810867801E-2</v>
      </c>
      <c r="T18" s="300">
        <v>5.4270104707877402E-2</v>
      </c>
      <c r="U18" s="300">
        <v>5.6343761207908304E-3</v>
      </c>
      <c r="V18" s="300">
        <v>6.1452158815872701E-3</v>
      </c>
      <c r="W18" s="300">
        <v>1.04066011568935E-2</v>
      </c>
      <c r="X18" s="300">
        <v>6.2762933591979098E-3</v>
      </c>
      <c r="Y18" s="300">
        <v>1.2919896832641799E-2</v>
      </c>
      <c r="Z18" s="300">
        <v>1.35406413538615E-2</v>
      </c>
      <c r="AA18" s="301">
        <v>5.1204538934010099E-3</v>
      </c>
      <c r="AB18" s="301">
        <v>5.8392716098867904E-3</v>
      </c>
      <c r="AC18" s="302">
        <v>2.9806971213448101E-2</v>
      </c>
      <c r="AD18" s="302">
        <v>5.2759150261965503E-2</v>
      </c>
      <c r="AE18" s="302">
        <v>3.0597132812190599E-2</v>
      </c>
      <c r="AF18" s="303">
        <v>7.9522821944599999E-3</v>
      </c>
      <c r="AG18" s="303">
        <v>1.48989958300939E-2</v>
      </c>
      <c r="AH18" s="303">
        <v>3.7517014435412498E-3</v>
      </c>
      <c r="AI18" s="304">
        <v>1.5907548020600001E-2</v>
      </c>
      <c r="AJ18" s="304">
        <v>2.7515645541517701E-2</v>
      </c>
      <c r="AK18" s="304">
        <v>1.57499039226499E-2</v>
      </c>
      <c r="AL18" s="304">
        <v>9.3070675990999992E-3</v>
      </c>
      <c r="AM18" s="304">
        <v>1.01025098288E-2</v>
      </c>
      <c r="AN18" s="304">
        <v>7.0059105061322693E-2</v>
      </c>
      <c r="AO18" s="304">
        <v>7.2150305484204605E-2</v>
      </c>
      <c r="AP18" s="304">
        <v>4.0388077982214998E-2</v>
      </c>
      <c r="AQ18" s="304">
        <v>3.3265807581351198E-2</v>
      </c>
      <c r="AR18" s="304">
        <v>5.2972904757332901E-3</v>
      </c>
      <c r="AS18" s="304">
        <v>4.3797301980462496E-3</v>
      </c>
      <c r="AT18" s="304">
        <v>9.0736245589617907E-3</v>
      </c>
      <c r="AU18" s="304">
        <v>1.17718924583628E-2</v>
      </c>
    </row>
    <row r="19" spans="1:47">
      <c r="A19" s="14" t="str">
        <f>RunTime!A19</f>
        <v>fop</v>
      </c>
      <c r="B19" s="14" t="s">
        <v>352</v>
      </c>
      <c r="C19" s="297">
        <v>9.8998996478805099E-3</v>
      </c>
      <c r="D19" s="297">
        <v>1.3881059209762099E-2</v>
      </c>
      <c r="E19" s="298">
        <v>3.8483028047563997E-2</v>
      </c>
      <c r="F19" s="299">
        <v>2.80111756169431E-2</v>
      </c>
      <c r="G19" s="300">
        <v>9.6975168285108899E-3</v>
      </c>
      <c r="H19" s="300">
        <v>1.0424029361253801E-2</v>
      </c>
      <c r="I19" s="300">
        <v>8.4954939591700002E-3</v>
      </c>
      <c r="J19" s="300">
        <v>9.9160860215200004E-3</v>
      </c>
      <c r="K19" s="300">
        <v>2.91924361811212E-2</v>
      </c>
      <c r="L19" s="300">
        <v>2.4063334324132001E-2</v>
      </c>
      <c r="M19" s="300">
        <v>2.7637208352385E-2</v>
      </c>
      <c r="N19" s="300">
        <v>2.1491845623815401E-2</v>
      </c>
      <c r="O19" s="300">
        <v>9.7385068604540492E-3</v>
      </c>
      <c r="P19" s="300">
        <v>4.6449194127609599E-3</v>
      </c>
      <c r="Q19" s="300">
        <v>3.7543946202679201E-2</v>
      </c>
      <c r="R19" s="300">
        <v>3.47585414375612E-2</v>
      </c>
      <c r="S19" s="300">
        <v>5.4276843515626998E-2</v>
      </c>
      <c r="T19" s="300">
        <v>2.8210861734182101E-2</v>
      </c>
      <c r="U19" s="300">
        <v>1.5659543538871501E-2</v>
      </c>
      <c r="V19" s="300">
        <v>1.15586954712158E-2</v>
      </c>
      <c r="W19" s="300">
        <v>1.21342837930141E-2</v>
      </c>
      <c r="X19" s="300">
        <v>8.3843306536427308E-3</v>
      </c>
      <c r="Y19" s="300">
        <v>1.45054528515905E-2</v>
      </c>
      <c r="Z19" s="300">
        <v>5.1343473299262097E-3</v>
      </c>
      <c r="AA19" s="301">
        <v>1.5108133912420401E-2</v>
      </c>
      <c r="AB19" s="301">
        <v>1.8086114067565801E-2</v>
      </c>
      <c r="AC19" s="302">
        <v>3.5811311242735101E-2</v>
      </c>
      <c r="AD19" s="302">
        <v>3.5319950218159597E-2</v>
      </c>
      <c r="AE19" s="302">
        <v>2.6198084630970699E-2</v>
      </c>
      <c r="AF19" s="303">
        <v>1.2456196441299999E-2</v>
      </c>
      <c r="AG19" s="303">
        <v>1.9279848357479101E-2</v>
      </c>
      <c r="AH19" s="303">
        <v>3.4017475028637702E-2</v>
      </c>
      <c r="AI19" s="304">
        <v>1.9686125845299999E-2</v>
      </c>
      <c r="AJ19" s="304">
        <v>2.4095399884184299E-2</v>
      </c>
      <c r="AK19" s="304">
        <v>1.9656468481341598E-2</v>
      </c>
      <c r="AL19" s="304">
        <v>2.0066813263799999E-2</v>
      </c>
      <c r="AM19" s="304">
        <v>1.92216777256E-2</v>
      </c>
      <c r="AN19" s="304">
        <v>4.7139299740145697E-2</v>
      </c>
      <c r="AO19" s="304">
        <v>3.4483810254644198E-2</v>
      </c>
      <c r="AP19" s="304">
        <v>5.5751065905291997E-2</v>
      </c>
      <c r="AQ19" s="304">
        <v>4.0371588376431303E-2</v>
      </c>
      <c r="AR19" s="304">
        <v>1.3936644605902101E-2</v>
      </c>
      <c r="AS19" s="304">
        <v>9.9190727597077005E-3</v>
      </c>
      <c r="AT19" s="304">
        <v>3.0497887410812101E-2</v>
      </c>
      <c r="AU19" s="304">
        <v>1.05172215045343E-2</v>
      </c>
    </row>
    <row r="20" spans="1:47">
      <c r="A20" s="14" t="str">
        <f>RunTime!A20</f>
        <v>luindex</v>
      </c>
      <c r="B20" s="14" t="s">
        <v>352</v>
      </c>
      <c r="C20" s="297">
        <v>6.6835163168314907E-2</v>
      </c>
      <c r="D20" s="297">
        <v>4.16990969380222E-3</v>
      </c>
      <c r="E20" s="298">
        <v>3.5114706133778602E-2</v>
      </c>
      <c r="F20" s="299">
        <v>1.22303560960854E-2</v>
      </c>
      <c r="G20" s="300">
        <v>6.6584568632878701E-3</v>
      </c>
      <c r="H20" s="300">
        <v>5.1095677614460197E-3</v>
      </c>
      <c r="I20" s="300">
        <v>5.7994732518899996E-3</v>
      </c>
      <c r="J20" s="300">
        <v>5.0318615272500001E-3</v>
      </c>
      <c r="K20" s="300">
        <v>1.33019333033947E-2</v>
      </c>
      <c r="L20" s="300">
        <v>9.88322710541455E-3</v>
      </c>
      <c r="M20" s="300">
        <v>8.7188665660834202E-3</v>
      </c>
      <c r="N20" s="300">
        <v>1.1926323617725399E-2</v>
      </c>
      <c r="O20" s="300">
        <v>6.6210946868607099E-3</v>
      </c>
      <c r="P20" s="300">
        <v>2.04694495711574E-2</v>
      </c>
      <c r="Q20" s="300">
        <v>3.7641121543685298E-2</v>
      </c>
      <c r="R20" s="300">
        <v>2.7506411665100702E-2</v>
      </c>
      <c r="S20" s="300">
        <v>2.93984574571079E-2</v>
      </c>
      <c r="T20" s="300">
        <v>2.1704558934013001E-2</v>
      </c>
      <c r="U20" s="300">
        <v>5.1805377216956897E-2</v>
      </c>
      <c r="V20" s="300">
        <v>4.9801820360892597E-2</v>
      </c>
      <c r="W20" s="300">
        <v>3.93845329094226E-2</v>
      </c>
      <c r="X20" s="300">
        <v>5.1521625645553099E-2</v>
      </c>
      <c r="Y20" s="300">
        <v>6.1850384692606203E-2</v>
      </c>
      <c r="Z20" s="300">
        <v>6.0049977121085299E-2</v>
      </c>
      <c r="AA20" s="301">
        <v>2.88919356021799E-2</v>
      </c>
      <c r="AB20" s="301">
        <v>5.8724068887081801E-2</v>
      </c>
      <c r="AC20" s="302">
        <v>4.2859415663823203E-2</v>
      </c>
      <c r="AD20" s="302">
        <v>2.1390669162965E-2</v>
      </c>
      <c r="AE20" s="302">
        <v>2.9118363851141301E-2</v>
      </c>
      <c r="AF20" s="303">
        <v>8.8961405394700002E-3</v>
      </c>
      <c r="AG20" s="303">
        <v>1.7717189844956599E-2</v>
      </c>
      <c r="AH20" s="303">
        <v>4.8586778540620101E-2</v>
      </c>
      <c r="AI20" s="304">
        <v>1.1144761944300001E-2</v>
      </c>
      <c r="AJ20" s="304">
        <v>1.5651803228195101E-2</v>
      </c>
      <c r="AK20" s="304">
        <v>1.6871811589517699E-2</v>
      </c>
      <c r="AL20" s="304">
        <v>1.39249918904E-2</v>
      </c>
      <c r="AM20" s="304">
        <v>1.01181719148E-2</v>
      </c>
      <c r="AN20" s="304">
        <v>4.4323329187875099E-2</v>
      </c>
      <c r="AO20" s="304">
        <v>3.5902751575512697E-2</v>
      </c>
      <c r="AP20" s="304">
        <v>2.8701504059640899E-2</v>
      </c>
      <c r="AQ20" s="304">
        <v>3.0848815091100799E-2</v>
      </c>
      <c r="AR20" s="304">
        <v>5.8354928664071E-2</v>
      </c>
      <c r="AS20" s="304">
        <v>6.9042513615227397E-2</v>
      </c>
      <c r="AT20" s="304">
        <v>2.78468364955115E-2</v>
      </c>
      <c r="AU20" s="304">
        <v>1.8185208951557699E-2</v>
      </c>
    </row>
    <row r="21" spans="1:47">
      <c r="A21" s="14" t="str">
        <f>RunTime!A21</f>
        <v>antlr</v>
      </c>
      <c r="B21" s="14" t="s">
        <v>352</v>
      </c>
      <c r="C21" s="297">
        <v>2.2320191333890401E-2</v>
      </c>
      <c r="D21" s="297">
        <v>2.02721133901482E-2</v>
      </c>
      <c r="E21" s="298">
        <v>7.4780505362450594E-2</v>
      </c>
      <c r="F21" s="299">
        <v>2.2254090252022601E-2</v>
      </c>
      <c r="G21" s="300">
        <v>1.32880128873776E-2</v>
      </c>
      <c r="H21" s="300">
        <v>8.8019808153072601E-3</v>
      </c>
      <c r="I21" s="300">
        <v>9.4261723064299995E-3</v>
      </c>
      <c r="J21" s="300">
        <v>6.4534518304000003E-3</v>
      </c>
      <c r="K21" s="300">
        <v>1.1596349685032E-2</v>
      </c>
      <c r="L21" s="300">
        <v>1.4366440760973501E-2</v>
      </c>
      <c r="M21" s="300">
        <v>2.50374315979968E-2</v>
      </c>
      <c r="N21" s="300">
        <v>2.3582734303027E-2</v>
      </c>
      <c r="O21" s="300">
        <v>4.62991002135466E-2</v>
      </c>
      <c r="P21" s="300">
        <v>3.6235826972835998E-2</v>
      </c>
      <c r="Q21" s="300">
        <v>6.9096225908287207E-2</v>
      </c>
      <c r="R21" s="300">
        <v>6.1547525490590102E-2</v>
      </c>
      <c r="S21" s="300">
        <v>4.7264064603740101E-2</v>
      </c>
      <c r="T21" s="300">
        <v>9.1080802195503199E-2</v>
      </c>
      <c r="U21" s="300">
        <v>3.4318261910205698E-2</v>
      </c>
      <c r="V21" s="300">
        <v>3.3730191976475199E-2</v>
      </c>
      <c r="W21" s="300">
        <v>3.7244293989209497E-2</v>
      </c>
      <c r="X21" s="300">
        <v>2.3546141857736E-2</v>
      </c>
      <c r="Y21" s="300">
        <v>1.4823958938647399E-2</v>
      </c>
      <c r="Z21" s="300">
        <v>1.55277635129797E-2</v>
      </c>
      <c r="AA21" s="301">
        <v>2.1574168973065098E-2</v>
      </c>
      <c r="AB21" s="301">
        <v>2.76842970841636E-2</v>
      </c>
      <c r="AC21" s="302">
        <v>3.7885841965075898E-2</v>
      </c>
      <c r="AD21" s="302">
        <v>9.4126613451867E-2</v>
      </c>
      <c r="AE21" s="302">
        <v>0.108452610787055</v>
      </c>
      <c r="AF21" s="303">
        <v>2.2202345676000001E-2</v>
      </c>
      <c r="AG21" s="303">
        <v>4.1435031578791401E-2</v>
      </c>
      <c r="AH21" s="303">
        <v>3.2611664568163397E-2</v>
      </c>
      <c r="AI21" s="304">
        <v>6.6817114103399994E-2</v>
      </c>
      <c r="AJ21" s="304">
        <v>7.9883753321493695E-2</v>
      </c>
      <c r="AK21" s="304">
        <v>6.4485154968963898E-2</v>
      </c>
      <c r="AL21" s="304">
        <v>6.42035412547E-2</v>
      </c>
      <c r="AM21" s="304">
        <v>3.91067509698E-2</v>
      </c>
      <c r="AN21" s="304">
        <v>9.4089322173615306E-2</v>
      </c>
      <c r="AO21" s="304">
        <v>8.9459758661741703E-2</v>
      </c>
      <c r="AP21" s="304">
        <v>7.7159947770571793E-2</v>
      </c>
      <c r="AQ21" s="304">
        <v>4.2277103628206601E-2</v>
      </c>
      <c r="AR21" s="304">
        <v>5.8039214145694101E-2</v>
      </c>
      <c r="AS21" s="304">
        <v>3.10446209598189E-2</v>
      </c>
      <c r="AT21" s="304">
        <v>2.1271052367176E-2</v>
      </c>
      <c r="AU21" s="304">
        <v>1.50207379663533E-2</v>
      </c>
    </row>
    <row r="22" spans="1:47">
      <c r="A22" s="14" t="str">
        <f>RunTime!A22</f>
        <v>bloat</v>
      </c>
      <c r="B22" s="14" t="s">
        <v>352</v>
      </c>
      <c r="C22" s="297">
        <v>1.8261845496723501E-2</v>
      </c>
      <c r="D22" s="297">
        <v>2.5727511886295702E-2</v>
      </c>
      <c r="E22" s="298">
        <v>1.1900467665197E-2</v>
      </c>
      <c r="F22" s="299">
        <v>1.5051780521135E-2</v>
      </c>
      <c r="G22" s="300">
        <v>1.2946600491126699E-2</v>
      </c>
      <c r="H22" s="300">
        <v>1.1585912620713399E-2</v>
      </c>
      <c r="I22" s="300">
        <v>1.2679096320099999E-2</v>
      </c>
      <c r="J22" s="300">
        <v>1.2031586761099999E-2</v>
      </c>
      <c r="K22" s="300">
        <v>1.74534852860838E-2</v>
      </c>
      <c r="L22" s="300">
        <v>1.3704658376637801E-2</v>
      </c>
      <c r="M22" s="300">
        <v>1.5205579833871099E-2</v>
      </c>
      <c r="N22" s="300">
        <v>1.2008370321034899E-2</v>
      </c>
      <c r="O22" s="300">
        <v>1.57302538834352E-2</v>
      </c>
      <c r="P22" s="300">
        <v>1.2563692836395499E-2</v>
      </c>
      <c r="Q22" s="300">
        <v>1.70578157467338E-2</v>
      </c>
      <c r="R22" s="300">
        <v>2.5638203190934399E-2</v>
      </c>
      <c r="S22" s="300">
        <v>2.1673183597222201E-2</v>
      </c>
      <c r="T22" s="300">
        <v>1.16495981273072E-2</v>
      </c>
      <c r="U22" s="300">
        <v>1.8008443249567099E-2</v>
      </c>
      <c r="V22" s="300">
        <v>2.1792337425187502E-2</v>
      </c>
      <c r="W22" s="300">
        <v>1.8865997711961801E-2</v>
      </c>
      <c r="X22" s="300">
        <v>2.0522535715288E-2</v>
      </c>
      <c r="Y22" s="300">
        <v>1.6237318946171898E-2</v>
      </c>
      <c r="Z22" s="300">
        <v>1.85215706846516E-2</v>
      </c>
      <c r="AA22" s="301">
        <v>1.50234229452382E-2</v>
      </c>
      <c r="AB22" s="301">
        <v>1.0302782858186201E-2</v>
      </c>
      <c r="AC22" s="302">
        <v>1.8682033461215199E-2</v>
      </c>
      <c r="AD22" s="302">
        <v>1.64010172637374E-2</v>
      </c>
      <c r="AE22" s="302">
        <v>1.5653224983340801E-2</v>
      </c>
      <c r="AF22" s="303">
        <v>1.06917373032E-2</v>
      </c>
      <c r="AG22" s="303">
        <v>9.8987565460358397E-3</v>
      </c>
      <c r="AH22" s="303">
        <v>1.67854938945027E-2</v>
      </c>
      <c r="AI22" s="304">
        <v>2.0465504588100002E-2</v>
      </c>
      <c r="AJ22" s="304">
        <v>1.49648425683068E-2</v>
      </c>
      <c r="AK22" s="304">
        <v>1.56551234053313E-2</v>
      </c>
      <c r="AL22" s="304">
        <v>1.5858760699799999E-2</v>
      </c>
      <c r="AM22" s="304">
        <v>1.52938491875E-2</v>
      </c>
      <c r="AN22" s="304">
        <v>1.63009171573987E-2</v>
      </c>
      <c r="AO22" s="304">
        <v>2.52751098598912E-2</v>
      </c>
      <c r="AP22" s="304">
        <v>1.4661454382229501E-2</v>
      </c>
      <c r="AQ22" s="304">
        <v>1.58967871426536E-2</v>
      </c>
      <c r="AR22" s="304">
        <v>1.6700726390468299E-2</v>
      </c>
      <c r="AS22" s="304">
        <v>2.22327804484861E-2</v>
      </c>
      <c r="AT22" s="304">
        <v>2.79228530194717E-2</v>
      </c>
      <c r="AU22" s="304">
        <v>1.28244380240929E-2</v>
      </c>
    </row>
    <row r="23" spans="1:47">
      <c r="A23" s="14" t="str">
        <f>RunTime!A23</f>
        <v>_201_compress</v>
      </c>
      <c r="B23" s="14" t="s">
        <v>352</v>
      </c>
      <c r="C23" s="297">
        <v>2.9211227272727801E-2</v>
      </c>
      <c r="D23" s="297">
        <v>8.7551101437081096E-3</v>
      </c>
      <c r="E23" s="298">
        <v>1.5493315653939599E-2</v>
      </c>
      <c r="F23" s="299">
        <v>6.9478154576655404E-3</v>
      </c>
      <c r="G23" s="300">
        <v>8.0128123657361699E-3</v>
      </c>
      <c r="H23" s="300">
        <v>7.9801665026269699E-3</v>
      </c>
      <c r="I23" s="300">
        <v>4.0925103683399997E-3</v>
      </c>
      <c r="J23" s="300">
        <v>3.5576369243399998E-3</v>
      </c>
      <c r="K23" s="300">
        <v>1.28154992992775E-2</v>
      </c>
      <c r="L23" s="300">
        <v>1.5912961939463101E-2</v>
      </c>
      <c r="M23" s="300">
        <v>8.9873083013751499E-3</v>
      </c>
      <c r="N23" s="300">
        <v>1.3826613252047801E-2</v>
      </c>
      <c r="O23" s="300">
        <v>7.0201410770423097E-3</v>
      </c>
      <c r="P23" s="300">
        <v>1.35515779319307E-2</v>
      </c>
      <c r="Q23" s="300">
        <v>1.7307456113625601E-2</v>
      </c>
      <c r="R23" s="300">
        <v>1.6394444210130699E-2</v>
      </c>
      <c r="S23" s="300">
        <v>1.5560156504525999E-2</v>
      </c>
      <c r="T23" s="300">
        <v>1.72410785270391E-2</v>
      </c>
      <c r="U23" s="300">
        <v>1.5914032530226399E-2</v>
      </c>
      <c r="V23" s="300">
        <v>1.7442695248851399E-2</v>
      </c>
      <c r="W23" s="300">
        <v>1.01118071673381E-2</v>
      </c>
      <c r="X23" s="300">
        <v>1.70094862670674E-2</v>
      </c>
      <c r="Y23" s="300">
        <v>3.0714710553248498E-3</v>
      </c>
      <c r="Z23" s="300">
        <v>1.93537454451691E-3</v>
      </c>
      <c r="AA23" s="301">
        <v>6.8294058942029801E-3</v>
      </c>
      <c r="AB23" s="301">
        <v>6.1352161240066597E-3</v>
      </c>
      <c r="AC23" s="302">
        <v>1.34781984693534E-2</v>
      </c>
      <c r="AD23" s="302">
        <v>1.24402434283692E-2</v>
      </c>
      <c r="AE23" s="302">
        <v>1.3657258012590099E-2</v>
      </c>
      <c r="AF23" s="303">
        <v>3.6328230100899999E-3</v>
      </c>
      <c r="AG23" s="303">
        <v>8.0577882768063692E-3</v>
      </c>
      <c r="AH23" s="303">
        <v>3.5532879635961001E-3</v>
      </c>
      <c r="AI23" s="304">
        <v>1.29718739011E-2</v>
      </c>
      <c r="AJ23" s="304">
        <v>1.10858324115998E-2</v>
      </c>
      <c r="AK23" s="304">
        <v>1.1653266132454199E-2</v>
      </c>
      <c r="AL23" s="304">
        <v>6.5664635442400001E-3</v>
      </c>
      <c r="AM23" s="304">
        <v>1.00147798116E-2</v>
      </c>
      <c r="AN23" s="304">
        <v>1.37190853312641E-2</v>
      </c>
      <c r="AO23" s="304">
        <v>1.49697813009035E-2</v>
      </c>
      <c r="AP23" s="304">
        <v>1.4615784266665099E-2</v>
      </c>
      <c r="AQ23" s="304">
        <v>1.4863595581714999E-2</v>
      </c>
      <c r="AR23" s="304">
        <v>1.3934148323040201E-2</v>
      </c>
      <c r="AS23" s="304">
        <v>1.16911344325118E-2</v>
      </c>
      <c r="AT23" s="304">
        <v>8.9735154279704105E-3</v>
      </c>
      <c r="AU23" s="304">
        <v>7.9513158887623903E-4</v>
      </c>
    </row>
    <row r="24" spans="1:47">
      <c r="A24" s="14" t="str">
        <f>RunTime!A24</f>
        <v>_202_jess</v>
      </c>
      <c r="B24" s="14" t="s">
        <v>352</v>
      </c>
      <c r="C24" s="297">
        <v>3.3337695465597401E-3</v>
      </c>
      <c r="D24" s="297">
        <v>2.6606577421193702E-3</v>
      </c>
      <c r="E24" s="298">
        <v>3.6579856632726199E-2</v>
      </c>
      <c r="F24" s="299">
        <v>3.3989352694718603E-2</v>
      </c>
      <c r="G24" s="300">
        <v>6.57389540640932E-3</v>
      </c>
      <c r="H24" s="300">
        <v>7.0917755428174696E-3</v>
      </c>
      <c r="I24" s="300">
        <v>9.9619051971199992E-3</v>
      </c>
      <c r="J24" s="300">
        <v>5.2182756922199997E-3</v>
      </c>
      <c r="K24" s="300">
        <v>7.8381618965799107E-3</v>
      </c>
      <c r="L24" s="300">
        <v>1.06093802673165E-2</v>
      </c>
      <c r="M24" s="300">
        <v>5.9417108591574798E-3</v>
      </c>
      <c r="N24" s="300">
        <v>6.2384953924403096E-3</v>
      </c>
      <c r="O24" s="300">
        <v>7.6464532387366E-3</v>
      </c>
      <c r="P24" s="300">
        <v>4.6074195651617401E-3</v>
      </c>
      <c r="Q24" s="300">
        <v>9.4329970799568504E-3</v>
      </c>
      <c r="R24" s="300">
        <v>1.05148836849045E-2</v>
      </c>
      <c r="S24" s="300">
        <v>1.5705471434168498E-2</v>
      </c>
      <c r="T24" s="300">
        <v>1.2165683173465299E-2</v>
      </c>
      <c r="U24" s="300">
        <v>7.6556628304454196E-3</v>
      </c>
      <c r="V24" s="300">
        <v>6.1010192886332398E-3</v>
      </c>
      <c r="W24" s="300">
        <v>8.2157514959874597E-3</v>
      </c>
      <c r="X24" s="300">
        <v>1.5955344516493601E-2</v>
      </c>
      <c r="Y24" s="300">
        <v>4.8849298646189403E-3</v>
      </c>
      <c r="Z24" s="300">
        <v>3.4618908927858999E-3</v>
      </c>
      <c r="AA24" s="301">
        <v>5.9833532119175897E-3</v>
      </c>
      <c r="AB24" s="301">
        <v>3.4877607226504802E-3</v>
      </c>
      <c r="AC24" s="302">
        <v>8.3582428153084302E-3</v>
      </c>
      <c r="AD24" s="302">
        <v>2.4302020256443499E-2</v>
      </c>
      <c r="AE24" s="302">
        <v>1.39337332804067E-2</v>
      </c>
      <c r="AF24" s="303">
        <v>5.4235632803600001E-3</v>
      </c>
      <c r="AG24" s="303">
        <v>6.9879862745383797E-3</v>
      </c>
      <c r="AH24" s="303">
        <v>1.09238398975852E-2</v>
      </c>
      <c r="AI24" s="304">
        <v>6.1788282425300003E-3</v>
      </c>
      <c r="AJ24" s="304">
        <v>6.5376112159720497E-3</v>
      </c>
      <c r="AK24" s="304">
        <v>6.3962924548524704E-3</v>
      </c>
      <c r="AL24" s="304">
        <v>9.9498726455299995E-3</v>
      </c>
      <c r="AM24" s="304">
        <v>5.6970471211099999E-3</v>
      </c>
      <c r="AN24" s="304">
        <v>1.11407453907901E-2</v>
      </c>
      <c r="AO24" s="304">
        <v>1.0032748477329399E-2</v>
      </c>
      <c r="AP24" s="304">
        <v>1.19246223066562E-2</v>
      </c>
      <c r="AQ24" s="304">
        <v>9.7263381965983498E-3</v>
      </c>
      <c r="AR24" s="304">
        <v>5.8765001588911899E-3</v>
      </c>
      <c r="AS24" s="304">
        <v>6.9470798555607699E-3</v>
      </c>
      <c r="AT24" s="304">
        <v>2.3035212536414201E-3</v>
      </c>
      <c r="AU24" s="304">
        <v>3.73439003136286E-3</v>
      </c>
    </row>
    <row r="25" spans="1:47">
      <c r="A25" s="14" t="str">
        <f>RunTime!A25</f>
        <v>_209_db</v>
      </c>
      <c r="B25" s="14" t="s">
        <v>352</v>
      </c>
      <c r="C25" s="297">
        <v>6.0059792710490598E-3</v>
      </c>
      <c r="D25" s="297">
        <v>4.6955508255061397E-3</v>
      </c>
      <c r="E25" s="298">
        <v>3.9334921443253497E-3</v>
      </c>
      <c r="F25" s="299">
        <v>1.32357354269192E-2</v>
      </c>
      <c r="G25" s="300">
        <v>3.2182898936417002E-3</v>
      </c>
      <c r="H25" s="300">
        <v>4.0414029498696703E-3</v>
      </c>
      <c r="I25" s="300">
        <v>4.7534495830700001E-3</v>
      </c>
      <c r="J25" s="300">
        <v>3.61822646148E-3</v>
      </c>
      <c r="K25" s="300">
        <v>3.68065354663916E-3</v>
      </c>
      <c r="L25" s="300">
        <v>4.1066117636528099E-3</v>
      </c>
      <c r="M25" s="300">
        <v>2.9425558945193899E-3</v>
      </c>
      <c r="N25" s="300">
        <v>1.7233990708290601E-3</v>
      </c>
      <c r="O25" s="300">
        <v>1.99054025105963E-3</v>
      </c>
      <c r="P25" s="300">
        <v>1.61810547653721E-3</v>
      </c>
      <c r="Q25" s="300">
        <v>6.9794468012372903E-3</v>
      </c>
      <c r="R25" s="300">
        <v>4.8185854781919897E-3</v>
      </c>
      <c r="S25" s="300">
        <v>5.8025599893927002E-3</v>
      </c>
      <c r="T25" s="300">
        <v>3.8228355637174201E-3</v>
      </c>
      <c r="U25" s="300">
        <v>2.3368583314134898E-3</v>
      </c>
      <c r="V25" s="300">
        <v>2.3986563593087901E-3</v>
      </c>
      <c r="W25" s="300">
        <v>2.9402708970062402E-3</v>
      </c>
      <c r="X25" s="300">
        <v>2.61211193375751E-3</v>
      </c>
      <c r="Y25" s="300">
        <v>1.5022690159031101E-2</v>
      </c>
      <c r="Z25" s="300">
        <v>8.7042902762313398E-3</v>
      </c>
      <c r="AA25" s="301">
        <v>1.6674418167390401E-3</v>
      </c>
      <c r="AB25" s="301">
        <v>3.1144060437923501E-3</v>
      </c>
      <c r="AC25" s="302">
        <v>3.4249486411219699E-3</v>
      </c>
      <c r="AD25" s="302">
        <v>6.65172731816143E-3</v>
      </c>
      <c r="AE25" s="302">
        <v>4.9762955288502903E-3</v>
      </c>
      <c r="AF25" s="303">
        <v>8.3266846408299995E-4</v>
      </c>
      <c r="AG25" s="303">
        <v>2.5799006120260401E-3</v>
      </c>
      <c r="AH25" s="303">
        <v>4.6151891637882404E-3</v>
      </c>
      <c r="AI25" s="304">
        <v>8.6966205895499995E-3</v>
      </c>
      <c r="AJ25" s="304">
        <v>1.07269041227198E-2</v>
      </c>
      <c r="AK25" s="304">
        <v>8.2635805549128201E-3</v>
      </c>
      <c r="AL25" s="304">
        <v>5.3365382716100002E-3</v>
      </c>
      <c r="AM25" s="304">
        <v>6.0641153430999999E-3</v>
      </c>
      <c r="AN25" s="304">
        <v>1.20201183126911E-2</v>
      </c>
      <c r="AO25" s="304">
        <v>1.4312879418671799E-2</v>
      </c>
      <c r="AP25" s="304">
        <v>7.9759899462592907E-3</v>
      </c>
      <c r="AQ25" s="304">
        <v>5.1703188296099902E-3</v>
      </c>
      <c r="AR25" s="304">
        <v>1.53215557439306E-2</v>
      </c>
      <c r="AS25" s="304">
        <v>9.0480939182516398E-3</v>
      </c>
      <c r="AT25" s="304">
        <v>1.2848388673687299E-2</v>
      </c>
      <c r="AU25" s="304">
        <v>7.4914976329415904E-3</v>
      </c>
    </row>
    <row r="26" spans="1:47">
      <c r="A26" s="14" t="str">
        <f>RunTime!A26</f>
        <v>_213_javac</v>
      </c>
      <c r="B26" s="14" t="s">
        <v>352</v>
      </c>
      <c r="C26" s="297">
        <v>6.4514095159349397E-3</v>
      </c>
      <c r="D26" s="297">
        <v>6.38101862802983E-3</v>
      </c>
      <c r="E26" s="298">
        <v>1.7346906807672299E-2</v>
      </c>
      <c r="F26" s="299">
        <v>1.2183657711741199E-2</v>
      </c>
      <c r="G26" s="300">
        <v>8.1348230030898801E-3</v>
      </c>
      <c r="H26" s="300">
        <v>8.1046700495714906E-3</v>
      </c>
      <c r="I26" s="300">
        <v>1.00364942208E-2</v>
      </c>
      <c r="J26" s="300">
        <v>8.06603320783E-3</v>
      </c>
      <c r="K26" s="300">
        <v>1.7538125104752899E-2</v>
      </c>
      <c r="L26" s="300">
        <v>1.6666383702676701E-2</v>
      </c>
      <c r="M26" s="300">
        <v>1.15397780387305E-2</v>
      </c>
      <c r="N26" s="300">
        <v>9.3752959096624604E-3</v>
      </c>
      <c r="O26" s="300">
        <v>6.7116032139852696E-3</v>
      </c>
      <c r="P26" s="300">
        <v>8.4704269365447303E-3</v>
      </c>
      <c r="Q26" s="300">
        <v>2.2459396507422701E-2</v>
      </c>
      <c r="R26" s="300">
        <v>2.46904658158161E-2</v>
      </c>
      <c r="S26" s="300">
        <v>2.96097720931012E-2</v>
      </c>
      <c r="T26" s="300">
        <v>1.92585227708887E-2</v>
      </c>
      <c r="U26" s="300">
        <v>5.1909966597051401E-3</v>
      </c>
      <c r="V26" s="300">
        <v>7.4308699403146296E-3</v>
      </c>
      <c r="W26" s="300">
        <v>5.4734236695447103E-3</v>
      </c>
      <c r="X26" s="300">
        <v>5.6660328276644904E-3</v>
      </c>
      <c r="Y26" s="300">
        <v>4.7844819716131E-3</v>
      </c>
      <c r="Z26" s="300">
        <v>8.2140982129770591E-3</v>
      </c>
      <c r="AA26" s="301">
        <v>4.8681023157911996E-3</v>
      </c>
      <c r="AB26" s="301">
        <v>3.1016964265492501E-3</v>
      </c>
      <c r="AC26" s="302">
        <v>2.20921929251226E-2</v>
      </c>
      <c r="AD26" s="302">
        <v>2.53944230041789E-2</v>
      </c>
      <c r="AE26" s="302">
        <v>1.5411957262549699E-2</v>
      </c>
      <c r="AF26" s="303">
        <v>4.2414762947399999E-3</v>
      </c>
      <c r="AG26" s="303">
        <v>1.1288672235062899E-2</v>
      </c>
      <c r="AH26" s="303">
        <v>3.8303582846728901E-3</v>
      </c>
      <c r="AI26" s="304">
        <v>1.1014401605299999E-2</v>
      </c>
      <c r="AJ26" s="304">
        <v>8.9523330855802701E-3</v>
      </c>
      <c r="AK26" s="304">
        <v>6.97280840459051E-3</v>
      </c>
      <c r="AL26" s="304">
        <v>5.4237590752099999E-3</v>
      </c>
      <c r="AM26" s="304">
        <v>7.6135468272900001E-3</v>
      </c>
      <c r="AN26" s="304">
        <v>2.4863662714750299E-2</v>
      </c>
      <c r="AO26" s="304">
        <v>2.46702838243439E-2</v>
      </c>
      <c r="AP26" s="304">
        <v>2.0465053764728101E-2</v>
      </c>
      <c r="AQ26" s="304">
        <v>1.9912456443285601E-2</v>
      </c>
      <c r="AR26" s="304">
        <v>3.55881358703933E-3</v>
      </c>
      <c r="AS26" s="304">
        <v>5.8006256688696396E-3</v>
      </c>
      <c r="AT26" s="304">
        <v>5.5394313743441902E-3</v>
      </c>
      <c r="AU26" s="304">
        <v>7.1429388731524199E-3</v>
      </c>
    </row>
    <row r="27" spans="1:47">
      <c r="A27" s="14" t="str">
        <f>RunTime!A27</f>
        <v>_222_mpegaudio</v>
      </c>
      <c r="B27" s="14" t="s">
        <v>352</v>
      </c>
      <c r="C27" s="297">
        <v>7.6009438892625696E-3</v>
      </c>
      <c r="D27" s="297">
        <v>5.0482440829565899E-3</v>
      </c>
      <c r="E27" s="298">
        <v>9.2101126282472297E-3</v>
      </c>
      <c r="F27" s="299">
        <v>2.4779797709999999E-3</v>
      </c>
      <c r="G27" s="300">
        <v>4.3625224100575302E-3</v>
      </c>
      <c r="H27" s="300">
        <v>5.5340434331951202E-3</v>
      </c>
      <c r="I27" s="300">
        <v>5.1355274620800001E-3</v>
      </c>
      <c r="J27" s="300">
        <v>5.4217447139999998E-3</v>
      </c>
      <c r="K27" s="300">
        <v>4.53062607024166E-3</v>
      </c>
      <c r="L27" s="300">
        <v>3.56094952238336E-3</v>
      </c>
      <c r="M27" s="300">
        <v>3.74043595038079E-3</v>
      </c>
      <c r="N27" s="300">
        <v>4.0030518504586702E-3</v>
      </c>
      <c r="O27" s="300">
        <v>1.30486988107845E-3</v>
      </c>
      <c r="P27" s="300">
        <v>1.71306352278153E-3</v>
      </c>
      <c r="Q27" s="300">
        <v>2.03219966784737E-3</v>
      </c>
      <c r="R27" s="300">
        <v>2.5319858574615502E-3</v>
      </c>
      <c r="S27" s="300">
        <v>2.3764624081595099E-3</v>
      </c>
      <c r="T27" s="300">
        <v>3.0886706806144701E-3</v>
      </c>
      <c r="U27" s="300">
        <v>1.5894455443668501E-3</v>
      </c>
      <c r="V27" s="300">
        <v>2.0804410910833502E-3</v>
      </c>
      <c r="W27" s="300">
        <v>2.1881915014515E-3</v>
      </c>
      <c r="X27" s="300">
        <v>1.3873005552717799E-3</v>
      </c>
      <c r="Y27" s="300">
        <v>1.25781074383761E-3</v>
      </c>
      <c r="Z27" s="300">
        <v>1.4405535058680701E-3</v>
      </c>
      <c r="AA27" s="301">
        <v>1.77665773727339E-3</v>
      </c>
      <c r="AB27" s="301">
        <v>1.0198049830067899E-3</v>
      </c>
      <c r="AC27" s="302">
        <v>7.4324866854669699E-3</v>
      </c>
      <c r="AD27" s="302">
        <v>2.3654491412795501E-3</v>
      </c>
      <c r="AE27" s="302">
        <v>2.1682809297344599E-3</v>
      </c>
      <c r="AF27" s="303">
        <v>8.0515437338799997E-4</v>
      </c>
      <c r="AG27" s="303">
        <v>2.8118709678634501E-3</v>
      </c>
      <c r="AH27" s="303">
        <v>2.4409529910271398E-3</v>
      </c>
      <c r="AI27" s="304">
        <v>1.1441952039400001E-3</v>
      </c>
      <c r="AJ27" s="304">
        <v>1.24304714010133E-3</v>
      </c>
      <c r="AK27" s="304">
        <v>8.6447534373345898E-4</v>
      </c>
      <c r="AL27" s="304">
        <v>6.7745611617999997E-4</v>
      </c>
      <c r="AM27" s="304">
        <v>7.07572088931E-4</v>
      </c>
      <c r="AN27" s="304">
        <v>2.24032091001964E-3</v>
      </c>
      <c r="AO27" s="304">
        <v>3.5736597570429898E-3</v>
      </c>
      <c r="AP27" s="304">
        <v>2.54092011488528E-3</v>
      </c>
      <c r="AQ27" s="304">
        <v>1.42711257645481E-3</v>
      </c>
      <c r="AR27" s="304">
        <v>1.62178250349476E-3</v>
      </c>
      <c r="AS27" s="304">
        <v>3.51648742155454E-3</v>
      </c>
      <c r="AT27" s="304">
        <v>1.46391895770353E-3</v>
      </c>
      <c r="AU27" s="304">
        <v>1.1083666828840899E-3</v>
      </c>
    </row>
    <row r="28" spans="1:47">
      <c r="A28" s="14" t="str">
        <f>RunTime!A28</f>
        <v>_228_jack</v>
      </c>
      <c r="B28" s="14" t="s">
        <v>352</v>
      </c>
      <c r="C28" s="297">
        <v>1.8812708737415699E-2</v>
      </c>
      <c r="D28" s="297">
        <v>7.4549411980171501E-3</v>
      </c>
      <c r="E28" s="298">
        <v>3.60794754036061E-2</v>
      </c>
      <c r="F28" s="299">
        <v>5.7596838754638497E-3</v>
      </c>
      <c r="G28" s="300">
        <v>9.2152660745211806E-3</v>
      </c>
      <c r="H28" s="300">
        <v>7.2270724316496303E-3</v>
      </c>
      <c r="I28" s="300">
        <v>9.2230029730799995E-3</v>
      </c>
      <c r="J28" s="300">
        <v>1.15349805428E-2</v>
      </c>
      <c r="K28" s="300">
        <v>9.6544305895520603E-3</v>
      </c>
      <c r="L28" s="300">
        <v>8.5896635431010598E-3</v>
      </c>
      <c r="M28" s="300">
        <v>2.4704993625461899E-2</v>
      </c>
      <c r="N28" s="300">
        <v>2.4295363684222301E-2</v>
      </c>
      <c r="O28" s="300">
        <v>2.6474024489485101E-2</v>
      </c>
      <c r="P28" s="300">
        <v>2.8548268643307999E-2</v>
      </c>
      <c r="Q28" s="300">
        <v>3.8770198938469003E-2</v>
      </c>
      <c r="R28" s="300">
        <v>3.02985266427259E-2</v>
      </c>
      <c r="S28" s="300">
        <v>3.2166283655705702E-2</v>
      </c>
      <c r="T28" s="300">
        <v>2.7832733898878699E-2</v>
      </c>
      <c r="U28" s="300">
        <v>6.2456980734638803E-2</v>
      </c>
      <c r="V28" s="300">
        <v>3.8086040800695199E-2</v>
      </c>
      <c r="W28" s="300">
        <v>4.1674895085112199E-2</v>
      </c>
      <c r="X28" s="300">
        <v>6.5521475205323199E-2</v>
      </c>
      <c r="Y28" s="300">
        <v>8.4988565271666094E-2</v>
      </c>
      <c r="Z28" s="300">
        <v>0.12662683710152001</v>
      </c>
      <c r="AA28" s="301">
        <v>3.2175726996003899E-2</v>
      </c>
      <c r="AB28" s="301">
        <v>3.4280637746819899E-3</v>
      </c>
      <c r="AC28" s="302">
        <v>2.0277124591983001E-2</v>
      </c>
      <c r="AD28" s="302">
        <v>3.7315945734529399E-2</v>
      </c>
      <c r="AE28" s="302">
        <v>3.0425916562698999E-2</v>
      </c>
      <c r="AF28" s="303">
        <v>2.3129383330199999E-2</v>
      </c>
      <c r="AG28" s="303">
        <v>2.23509618219997E-2</v>
      </c>
      <c r="AH28" s="303">
        <v>3.03181574852569E-3</v>
      </c>
      <c r="AI28" s="304">
        <v>5.3620401972399999E-2</v>
      </c>
      <c r="AJ28" s="304">
        <v>3.5779719657487698E-2</v>
      </c>
      <c r="AK28" s="304">
        <v>5.3375138077060097E-2</v>
      </c>
      <c r="AL28" s="304">
        <v>3.1340537366499999E-2</v>
      </c>
      <c r="AM28" s="304">
        <v>3.2116145796299997E-2</v>
      </c>
      <c r="AN28" s="304">
        <v>5.5634723440754603E-2</v>
      </c>
      <c r="AO28" s="304">
        <v>6.0042763062905E-2</v>
      </c>
      <c r="AP28" s="304">
        <v>5.9501903718197399E-2</v>
      </c>
      <c r="AQ28" s="304">
        <v>3.8316442701554598E-2</v>
      </c>
      <c r="AR28" s="304">
        <v>8.7528376952398998E-2</v>
      </c>
      <c r="AS28" s="304">
        <v>8.7227170851989694E-2</v>
      </c>
      <c r="AT28" s="304">
        <v>3.50608272777407E-3</v>
      </c>
      <c r="AU28" s="304">
        <v>0.13567099877962999</v>
      </c>
    </row>
    <row r="29" spans="1:47">
      <c r="A29" s="14" t="str">
        <f>RunTime!A29</f>
        <v>400.perlbench</v>
      </c>
      <c r="B29" s="14" t="s">
        <v>354</v>
      </c>
      <c r="C29" s="297">
        <v>1.7485258E-2</v>
      </c>
      <c r="D29" s="297">
        <v>2.6863561000000001E-2</v>
      </c>
      <c r="E29" s="298">
        <v>4.2022739999999998E-3</v>
      </c>
      <c r="F29" s="299">
        <v>3.7106331999999999E-2</v>
      </c>
      <c r="G29" s="300">
        <v>2.6879120000000002E-3</v>
      </c>
      <c r="H29" s="300">
        <v>2.4897949999999999E-3</v>
      </c>
      <c r="I29" s="300">
        <v>1.1057162000000001E-2</v>
      </c>
      <c r="J29" s="300">
        <v>5.2682515999999999E-2</v>
      </c>
      <c r="K29" s="300">
        <v>7.0790499999999999E-3</v>
      </c>
      <c r="L29" s="300">
        <v>1.1321415E-2</v>
      </c>
      <c r="M29" s="300">
        <v>2.3952963000000001E-2</v>
      </c>
      <c r="N29" s="300">
        <v>4.2611130000000004E-3</v>
      </c>
      <c r="O29" s="300">
        <v>3.4319630000000001E-3</v>
      </c>
      <c r="P29" s="300">
        <v>1.494937E-3</v>
      </c>
      <c r="Q29" s="300">
        <v>8.0207790000000004E-3</v>
      </c>
      <c r="R29" s="300">
        <v>1.9241372999999999E-2</v>
      </c>
      <c r="S29" s="300">
        <v>4.4497800000000004E-3</v>
      </c>
      <c r="T29" s="300">
        <v>9.1049679999999997E-3</v>
      </c>
      <c r="U29" s="300">
        <v>0</v>
      </c>
      <c r="V29" s="300">
        <v>4.2611130000000004E-3</v>
      </c>
      <c r="W29" s="300">
        <v>9.624924E-3</v>
      </c>
      <c r="X29" s="300">
        <v>4.8244835999999999E-2</v>
      </c>
      <c r="Y29" s="300">
        <v>0</v>
      </c>
      <c r="Z29" s="300">
        <v>2.472274E-3</v>
      </c>
      <c r="AA29" s="301">
        <v>5.7309969999999998E-3</v>
      </c>
      <c r="AB29" s="301">
        <v>3.1447137999999999E-2</v>
      </c>
      <c r="AC29" s="302">
        <v>3.401832E-3</v>
      </c>
      <c r="AD29" s="302">
        <v>2.0628899999999999E-3</v>
      </c>
      <c r="AE29" s="302">
        <v>3.694274E-3</v>
      </c>
      <c r="AF29" s="303">
        <v>0</v>
      </c>
      <c r="AG29" s="303">
        <v>0</v>
      </c>
      <c r="AH29" s="303">
        <v>1.2093292E-2</v>
      </c>
      <c r="AI29" s="304">
        <v>2.0194570000000001E-3</v>
      </c>
      <c r="AJ29" s="304">
        <v>0</v>
      </c>
      <c r="AK29" s="304">
        <v>2.231958E-3</v>
      </c>
      <c r="AL29" s="304">
        <v>5.7497570000000003E-3</v>
      </c>
      <c r="AM29" s="304">
        <v>4.6641579999999998E-3</v>
      </c>
      <c r="AN29" s="304">
        <v>3.0311489999999999E-3</v>
      </c>
      <c r="AO29" s="304">
        <v>2.8538600000000002E-3</v>
      </c>
      <c r="AP29" s="304">
        <v>7.3217730000000002E-3</v>
      </c>
      <c r="AQ29" s="304">
        <v>0</v>
      </c>
      <c r="AR29" s="304">
        <v>3.0601930000000001E-3</v>
      </c>
      <c r="AS29" s="304">
        <v>0</v>
      </c>
      <c r="AT29" s="304">
        <v>0</v>
      </c>
      <c r="AU29" s="304">
        <v>2.8725280000000001E-3</v>
      </c>
    </row>
    <row r="30" spans="1:47">
      <c r="A30" s="14" t="str">
        <f>RunTime!A30</f>
        <v>401.bzip2</v>
      </c>
      <c r="B30" s="14" t="s">
        <v>354</v>
      </c>
      <c r="C30" s="297">
        <v>1.1908818E-2</v>
      </c>
      <c r="D30" s="297">
        <v>1.1969680999999999E-2</v>
      </c>
      <c r="E30" s="298">
        <v>5.5493570000000004E-3</v>
      </c>
      <c r="F30" s="299">
        <v>4.8523500000000001E-3</v>
      </c>
      <c r="G30" s="300">
        <v>7.6873109999999996E-3</v>
      </c>
      <c r="H30" s="300">
        <v>9.9340379999999992E-3</v>
      </c>
      <c r="I30" s="300">
        <v>6.5925690000000004E-3</v>
      </c>
      <c r="J30" s="300">
        <v>1.0910252E-2</v>
      </c>
      <c r="K30" s="300">
        <v>3.822743E-3</v>
      </c>
      <c r="L30" s="300">
        <v>3.0825079999999999E-3</v>
      </c>
      <c r="M30" s="300">
        <v>7.0961994E-2</v>
      </c>
      <c r="N30" s="300">
        <v>1.7778850000000001E-3</v>
      </c>
      <c r="O30" s="300">
        <v>5.1827610000000001E-3</v>
      </c>
      <c r="P30" s="300">
        <v>1.0876474000000001E-2</v>
      </c>
      <c r="Q30" s="300">
        <v>3.3360030000000001E-3</v>
      </c>
      <c r="R30" s="300">
        <v>3.5521749999999999E-3</v>
      </c>
      <c r="S30" s="300">
        <v>1.6070909999999999E-3</v>
      </c>
      <c r="T30" s="300">
        <v>1.0876474000000001E-2</v>
      </c>
      <c r="U30" s="300">
        <v>1.1632786000000001E-2</v>
      </c>
      <c r="V30" s="300">
        <v>1.7778850000000001E-3</v>
      </c>
      <c r="W30" s="300">
        <v>5.5569590000000002E-3</v>
      </c>
      <c r="X30" s="300">
        <v>0</v>
      </c>
      <c r="Y30" s="300">
        <v>3.3525450000000002E-3</v>
      </c>
      <c r="Z30" s="300">
        <v>1.7760880000000001E-3</v>
      </c>
      <c r="AA30" s="301">
        <v>3.9121390000000002E-3</v>
      </c>
      <c r="AB30" s="301">
        <v>6.7385049999999997E-3</v>
      </c>
      <c r="AC30" s="302">
        <v>1.3663325E-2</v>
      </c>
      <c r="AD30" s="302">
        <v>1.7099165E-2</v>
      </c>
      <c r="AE30" s="302">
        <v>2.1552768E-2</v>
      </c>
      <c r="AF30" s="303">
        <v>0</v>
      </c>
      <c r="AG30" s="303">
        <v>0</v>
      </c>
      <c r="AH30" s="303">
        <v>7.3756000000000004E-3</v>
      </c>
      <c r="AI30" s="304">
        <v>3.9879329999999999E-3</v>
      </c>
      <c r="AJ30" s="304">
        <v>1.9792120000000002E-3</v>
      </c>
      <c r="AK30" s="304">
        <v>4.1072879999999997E-3</v>
      </c>
      <c r="AL30" s="304">
        <v>1.3212110000000001E-3</v>
      </c>
      <c r="AM30" s="304">
        <v>8.8848750000000004E-3</v>
      </c>
      <c r="AN30" s="304">
        <v>7.5621890000000004E-3</v>
      </c>
      <c r="AO30" s="304">
        <v>1.9836820000000001E-3</v>
      </c>
      <c r="AP30" s="304">
        <v>6.4421979999999997E-3</v>
      </c>
      <c r="AQ30" s="304">
        <v>0</v>
      </c>
      <c r="AR30" s="304">
        <v>7.6674739999999996E-3</v>
      </c>
      <c r="AS30" s="304">
        <v>1.2963954E-2</v>
      </c>
      <c r="AT30" s="304">
        <v>3.8071120999999999E-2</v>
      </c>
      <c r="AU30" s="304">
        <v>0</v>
      </c>
    </row>
    <row r="31" spans="1:47">
      <c r="A31" s="14" t="str">
        <f>RunTime!A31</f>
        <v>403.gcc</v>
      </c>
      <c r="B31" s="14" t="s">
        <v>354</v>
      </c>
      <c r="C31" s="297">
        <v>1.0809542E-2</v>
      </c>
      <c r="D31" s="297">
        <v>0</v>
      </c>
      <c r="E31" s="298">
        <v>5.1174089999999998E-3</v>
      </c>
      <c r="F31" s="299">
        <v>4.5173499999999998E-3</v>
      </c>
      <c r="G31" s="300">
        <v>1.3249650999999999E-2</v>
      </c>
      <c r="H31" s="300">
        <v>6.9360339999999998E-3</v>
      </c>
      <c r="I31" s="300">
        <v>1.3283046999999999E-2</v>
      </c>
      <c r="J31" s="300">
        <v>9.8858959999999999E-3</v>
      </c>
      <c r="K31" s="300">
        <v>1.0978441E-2</v>
      </c>
      <c r="L31" s="300">
        <v>9.2393560000000007E-3</v>
      </c>
      <c r="M31" s="300">
        <v>6.4186390000000003E-3</v>
      </c>
      <c r="N31" s="300">
        <v>6.9566360000000004E-3</v>
      </c>
      <c r="O31" s="300">
        <v>2.8890640000000002E-3</v>
      </c>
      <c r="P31" s="300">
        <v>2.2592290000000002E-3</v>
      </c>
      <c r="Q31" s="300">
        <v>3.6980009999999998E-3</v>
      </c>
      <c r="R31" s="300">
        <v>3.4680169999999999E-3</v>
      </c>
      <c r="S31" s="300">
        <v>8.4039709999999997E-3</v>
      </c>
      <c r="T31" s="300">
        <v>0</v>
      </c>
      <c r="U31" s="300">
        <v>9.8253620000000007E-3</v>
      </c>
      <c r="V31" s="300">
        <v>0</v>
      </c>
      <c r="W31" s="300">
        <v>5.4818649999999998E-3</v>
      </c>
      <c r="X31" s="300">
        <v>2.2447930000000001E-3</v>
      </c>
      <c r="Y31" s="300">
        <v>0</v>
      </c>
      <c r="Z31" s="300">
        <v>3.4886800000000001E-3</v>
      </c>
      <c r="AA31" s="301">
        <v>0</v>
      </c>
      <c r="AB31" s="301">
        <v>1.2919043999999999E-2</v>
      </c>
      <c r="AC31" s="302">
        <v>5.3498779999999998E-3</v>
      </c>
      <c r="AD31" s="302">
        <v>7.2435080000000001E-3</v>
      </c>
      <c r="AE31" s="302">
        <v>5.4721199999999996E-3</v>
      </c>
      <c r="AF31" s="303">
        <v>8.4653039999999999E-3</v>
      </c>
      <c r="AG31" s="303">
        <v>8.4449550000000005E-3</v>
      </c>
      <c r="AH31" s="303">
        <v>8.3844899999999997E-3</v>
      </c>
      <c r="AI31" s="304">
        <v>1.295753E-3</v>
      </c>
      <c r="AJ31" s="304">
        <v>3.74531E-3</v>
      </c>
      <c r="AK31" s="304">
        <v>3.1423089999999998E-3</v>
      </c>
      <c r="AL31" s="304">
        <v>0</v>
      </c>
      <c r="AM31" s="304">
        <v>6.4360140000000003E-3</v>
      </c>
      <c r="AN31" s="304">
        <v>3.8818799999999999E-3</v>
      </c>
      <c r="AO31" s="304">
        <v>3.7373419999999998E-3</v>
      </c>
      <c r="AP31" s="304">
        <v>1.3316006999999999E-2</v>
      </c>
      <c r="AQ31" s="304">
        <v>1.6524459999999999E-3</v>
      </c>
      <c r="AR31" s="304">
        <v>7.8769089999999996E-3</v>
      </c>
      <c r="AS31" s="304">
        <v>9.9091600000000002E-3</v>
      </c>
      <c r="AT31" s="304">
        <v>1.5701011000000001E-2</v>
      </c>
      <c r="AU31" s="304">
        <v>3.7856690000000002E-3</v>
      </c>
    </row>
    <row r="32" spans="1:47">
      <c r="A32" s="14" t="str">
        <f>RunTime!A32</f>
        <v>429.mcf</v>
      </c>
      <c r="B32" s="14" t="s">
        <v>354</v>
      </c>
      <c r="C32" s="297">
        <v>0.150638103</v>
      </c>
      <c r="D32" s="297">
        <v>0.13209805999999999</v>
      </c>
      <c r="E32" s="298">
        <v>7.1115409999999999E-3</v>
      </c>
      <c r="F32" s="299">
        <v>1.3333332999999999E-2</v>
      </c>
      <c r="G32" s="300">
        <v>1.0124210999999999E-2</v>
      </c>
      <c r="H32" s="300">
        <v>1.2732591999999999E-2</v>
      </c>
      <c r="I32" s="300">
        <v>1.2114142E-2</v>
      </c>
      <c r="J32" s="300">
        <v>8.4498109999999998E-3</v>
      </c>
      <c r="K32" s="300">
        <v>1.5142678E-2</v>
      </c>
      <c r="L32" s="300">
        <v>2.6540190000000002E-2</v>
      </c>
      <c r="M32" s="300">
        <v>5.151175E-3</v>
      </c>
      <c r="N32" s="300">
        <v>2.9728062999999999E-2</v>
      </c>
      <c r="O32" s="300">
        <v>4.4914166999999998E-2</v>
      </c>
      <c r="P32" s="300">
        <v>8.3361370000000004E-3</v>
      </c>
      <c r="Q32" s="300">
        <v>1.8384132000000001E-2</v>
      </c>
      <c r="R32" s="300">
        <v>1.7140280000000001E-2</v>
      </c>
      <c r="S32" s="300">
        <v>3.5074688E-2</v>
      </c>
      <c r="T32" s="300">
        <v>1.6490161999999999E-2</v>
      </c>
      <c r="U32" s="300">
        <v>1.8464529E-2</v>
      </c>
      <c r="V32" s="300">
        <v>1.7210145E-2</v>
      </c>
      <c r="W32" s="300">
        <v>1.5193183000000001E-2</v>
      </c>
      <c r="X32" s="300">
        <v>5.5116569999999997E-3</v>
      </c>
      <c r="Y32" s="300">
        <v>2.3536626000000001E-2</v>
      </c>
      <c r="Z32" s="300">
        <v>1.9223535999999999E-2</v>
      </c>
      <c r="AA32" s="301">
        <v>1.5212425999999999E-2</v>
      </c>
      <c r="AB32" s="301">
        <v>9.8940969999999993E-3</v>
      </c>
      <c r="AC32" s="302">
        <v>5.8522289999999996E-3</v>
      </c>
      <c r="AD32" s="302">
        <v>2.3316745999999999E-2</v>
      </c>
      <c r="AE32" s="302">
        <v>1.6340006000000001E-2</v>
      </c>
      <c r="AF32" s="303">
        <v>1.2283571E-2</v>
      </c>
      <c r="AG32" s="303">
        <v>1.6335311000000002E-2</v>
      </c>
      <c r="AH32" s="303">
        <v>0.17038645499999999</v>
      </c>
      <c r="AI32" s="304">
        <v>2.0497631999999998E-2</v>
      </c>
      <c r="AJ32" s="304">
        <v>2.7662215E-2</v>
      </c>
      <c r="AK32" s="304">
        <v>2.4312119E-2</v>
      </c>
      <c r="AL32" s="304">
        <v>2.0611296000000001E-2</v>
      </c>
      <c r="AM32" s="304">
        <v>7.4271780000000004E-3</v>
      </c>
      <c r="AN32" s="304">
        <v>5.4824168E-2</v>
      </c>
      <c r="AO32" s="304">
        <v>2.3021633E-2</v>
      </c>
      <c r="AP32" s="304">
        <v>2.3821183999999999E-2</v>
      </c>
      <c r="AQ32" s="304">
        <v>1.4145268000000001E-2</v>
      </c>
      <c r="AR32" s="304">
        <v>7.2172334000000005E-2</v>
      </c>
      <c r="AS32" s="304">
        <v>2.6045433E-2</v>
      </c>
      <c r="AT32" s="304">
        <v>4.8323262999999998E-2</v>
      </c>
      <c r="AU32" s="304">
        <v>5.1271612000000001E-2</v>
      </c>
    </row>
    <row r="33" spans="1:47">
      <c r="A33" s="14" t="str">
        <f>RunTime!A33</f>
        <v>445.gobmk</v>
      </c>
      <c r="B33" s="14" t="s">
        <v>354</v>
      </c>
      <c r="C33" s="297">
        <v>0</v>
      </c>
      <c r="D33" s="297">
        <v>0</v>
      </c>
      <c r="E33" s="298">
        <v>0</v>
      </c>
      <c r="F33" s="299">
        <v>0</v>
      </c>
      <c r="G33" s="300">
        <v>2.3673190000000001E-3</v>
      </c>
      <c r="H33" s="300">
        <v>1.9334443999999999E-2</v>
      </c>
      <c r="I33" s="300">
        <v>6.3365019999999999E-3</v>
      </c>
      <c r="J33" s="300">
        <v>9.1159099999999996E-3</v>
      </c>
      <c r="K33" s="300">
        <v>4.6810139999999998E-3</v>
      </c>
      <c r="L33" s="300">
        <v>7.8577339999999999E-3</v>
      </c>
      <c r="M33" s="300">
        <v>2.0117929E-2</v>
      </c>
      <c r="N33" s="300">
        <v>5.7446179999999999E-3</v>
      </c>
      <c r="O33" s="300">
        <v>3.0227869999999999E-3</v>
      </c>
      <c r="P33" s="300">
        <v>0</v>
      </c>
      <c r="Q33" s="300">
        <v>4.7092510000000002E-3</v>
      </c>
      <c r="R33" s="300">
        <v>5.7339870000000003E-3</v>
      </c>
      <c r="S33" s="300">
        <v>1.9560699999999999E-3</v>
      </c>
      <c r="T33" s="300">
        <v>2.2789770000000002E-3</v>
      </c>
      <c r="U33" s="300">
        <v>0</v>
      </c>
      <c r="V33" s="300">
        <v>2.1659069999999999E-3</v>
      </c>
      <c r="W33" s="300">
        <v>1.9506390000000001E-3</v>
      </c>
      <c r="X33" s="300">
        <v>2.6148870000000002E-3</v>
      </c>
      <c r="Y33" s="300">
        <v>0</v>
      </c>
      <c r="Z33" s="300">
        <v>0</v>
      </c>
      <c r="AA33" s="301">
        <v>0</v>
      </c>
      <c r="AB33" s="301">
        <v>5.8747510000000001E-3</v>
      </c>
      <c r="AC33" s="302">
        <v>5.8700569999999997E-3</v>
      </c>
      <c r="AD33" s="302">
        <v>0</v>
      </c>
      <c r="AE33" s="302">
        <v>0</v>
      </c>
      <c r="AF33" s="303">
        <v>0</v>
      </c>
      <c r="AG33" s="303">
        <v>6.2733950000000002E-3</v>
      </c>
      <c r="AH33" s="303">
        <v>6.2510700000000001E-3</v>
      </c>
      <c r="AI33" s="304">
        <v>2.5410060000000002E-3</v>
      </c>
      <c r="AJ33" s="304">
        <v>2.6654790000000001E-3</v>
      </c>
      <c r="AK33" s="304">
        <v>0</v>
      </c>
      <c r="AL33" s="304">
        <v>0</v>
      </c>
      <c r="AM33" s="304">
        <v>4.3186650000000002E-3</v>
      </c>
      <c r="AN33" s="304">
        <v>0</v>
      </c>
      <c r="AO33" s="304">
        <v>0</v>
      </c>
      <c r="AP33" s="304">
        <v>0</v>
      </c>
      <c r="AQ33" s="304">
        <v>0</v>
      </c>
      <c r="AR33" s="304">
        <v>0</v>
      </c>
      <c r="AS33" s="304">
        <v>0</v>
      </c>
      <c r="AT33" s="304">
        <v>2.8725280000000001E-3</v>
      </c>
      <c r="AU33" s="304">
        <v>0</v>
      </c>
    </row>
    <row r="34" spans="1:47">
      <c r="A34" s="14" t="str">
        <f>RunTime!A34</f>
        <v>456.hmmer</v>
      </c>
      <c r="B34" s="14" t="s">
        <v>354</v>
      </c>
      <c r="C34" s="297">
        <v>7.3495840000000002E-3</v>
      </c>
      <c r="D34" s="297">
        <v>5.0496322000000003E-2</v>
      </c>
      <c r="E34" s="298">
        <v>0</v>
      </c>
      <c r="F34" s="299">
        <v>0</v>
      </c>
      <c r="G34" s="300">
        <v>1.1931697E-2</v>
      </c>
      <c r="H34" s="300">
        <v>1.8962369999999999E-2</v>
      </c>
      <c r="I34" s="300">
        <v>5.7786039999999997E-3</v>
      </c>
      <c r="J34" s="300">
        <v>2.3700743E-2</v>
      </c>
      <c r="K34" s="300">
        <v>2.0560730999999999E-2</v>
      </c>
      <c r="L34" s="300">
        <v>1.0973781E-2</v>
      </c>
      <c r="M34" s="300">
        <v>0.12082272300000001</v>
      </c>
      <c r="N34" s="300">
        <v>1.0896591000000001E-2</v>
      </c>
      <c r="O34" s="300">
        <v>3.3142459999999999E-3</v>
      </c>
      <c r="P34" s="300">
        <v>1.7318105E-2</v>
      </c>
      <c r="Q34" s="300">
        <v>9.066068E-3</v>
      </c>
      <c r="R34" s="300">
        <v>4.0993009999999996E-3</v>
      </c>
      <c r="S34" s="300">
        <v>1.3375572000000001E-2</v>
      </c>
      <c r="T34" s="300">
        <v>8.6126959999999995E-3</v>
      </c>
      <c r="U34" s="300">
        <v>0</v>
      </c>
      <c r="V34" s="300">
        <v>7.1671019999999998E-3</v>
      </c>
      <c r="W34" s="300">
        <v>3.7215059999999999E-3</v>
      </c>
      <c r="X34" s="300">
        <v>6.5594859999999998E-3</v>
      </c>
      <c r="Y34" s="300">
        <v>9.1249380000000008E-3</v>
      </c>
      <c r="Z34" s="300">
        <v>7.1671019999999998E-3</v>
      </c>
      <c r="AA34" s="301">
        <v>0</v>
      </c>
      <c r="AB34" s="301">
        <v>6.7559639999999997E-3</v>
      </c>
      <c r="AC34" s="302">
        <v>4.218276E-3</v>
      </c>
      <c r="AD34" s="302">
        <v>4.0921389999999998E-3</v>
      </c>
      <c r="AE34" s="302">
        <v>1.3669649999999999E-3</v>
      </c>
      <c r="AF34" s="303">
        <v>0</v>
      </c>
      <c r="AG34" s="303">
        <v>0</v>
      </c>
      <c r="AH34" s="303">
        <v>7.198978E-3</v>
      </c>
      <c r="AI34" s="304">
        <v>6.0973720000000002E-3</v>
      </c>
      <c r="AJ34" s="304">
        <v>9.0954710000000008E-3</v>
      </c>
      <c r="AK34" s="304">
        <v>0</v>
      </c>
      <c r="AL34" s="304">
        <v>2.1383342999999999E-2</v>
      </c>
      <c r="AM34" s="304">
        <v>6.0309029999999998E-3</v>
      </c>
      <c r="AN34" s="304">
        <v>0</v>
      </c>
      <c r="AO34" s="304">
        <v>5.267018E-3</v>
      </c>
      <c r="AP34" s="304">
        <v>3.6671199999999998E-3</v>
      </c>
      <c r="AQ34" s="304">
        <v>6.5903569999999998E-3</v>
      </c>
      <c r="AR34" s="304">
        <v>5.7030859999999996E-3</v>
      </c>
      <c r="AS34" s="304">
        <v>2.6295668000000001E-2</v>
      </c>
      <c r="AT34" s="304">
        <v>5.7030859999999996E-3</v>
      </c>
      <c r="AU34" s="304">
        <v>0</v>
      </c>
    </row>
    <row r="35" spans="1:47">
      <c r="A35" s="14" t="str">
        <f>RunTime!A35</f>
        <v>458.sjeng</v>
      </c>
      <c r="B35" s="14" t="s">
        <v>354</v>
      </c>
      <c r="C35" s="297">
        <v>7.1115409999999999E-3</v>
      </c>
      <c r="D35" s="297">
        <v>7.1549919999999998E-3</v>
      </c>
      <c r="E35" s="298">
        <v>8.2000809999999997E-3</v>
      </c>
      <c r="F35" s="299">
        <v>1.2393056E-2</v>
      </c>
      <c r="G35" s="300">
        <v>7.1168070000000002E-3</v>
      </c>
      <c r="H35" s="300">
        <v>2.4205220999999999E-2</v>
      </c>
      <c r="I35" s="300">
        <v>1.540158E-3</v>
      </c>
      <c r="J35" s="300">
        <v>0</v>
      </c>
      <c r="K35" s="300">
        <v>7.3133180000000001E-3</v>
      </c>
      <c r="L35" s="300">
        <v>1.5543769000000001E-2</v>
      </c>
      <c r="M35" s="300">
        <v>7.1293140000000003E-3</v>
      </c>
      <c r="N35" s="300">
        <v>1.1519870999999999E-2</v>
      </c>
      <c r="O35" s="300">
        <v>7.8921789999999992E-3</v>
      </c>
      <c r="P35" s="300">
        <v>1.1556254E-2</v>
      </c>
      <c r="Q35" s="300">
        <v>3.5584029999999999E-3</v>
      </c>
      <c r="R35" s="300">
        <v>8.2774340000000002E-3</v>
      </c>
      <c r="S35" s="300">
        <v>3.397583E-3</v>
      </c>
      <c r="T35" s="300">
        <v>1.1518364999999999E-2</v>
      </c>
      <c r="U35" s="300">
        <v>7.4509800000000003E-3</v>
      </c>
      <c r="V35" s="300">
        <v>4.9998880000000001E-3</v>
      </c>
      <c r="W35" s="300">
        <v>3.395941E-3</v>
      </c>
      <c r="X35" s="300">
        <v>0</v>
      </c>
      <c r="Y35" s="300">
        <v>5.448296E-3</v>
      </c>
      <c r="Z35" s="300">
        <v>0</v>
      </c>
      <c r="AA35" s="301">
        <v>4.9065660000000002E-3</v>
      </c>
      <c r="AB35" s="301">
        <v>4.8860939999999997E-3</v>
      </c>
      <c r="AC35" s="302">
        <v>1.0235581000000001E-2</v>
      </c>
      <c r="AD35" s="302">
        <v>8.9397260000000003E-3</v>
      </c>
      <c r="AE35" s="302">
        <v>0</v>
      </c>
      <c r="AF35" s="303">
        <v>5.1739339999999998E-3</v>
      </c>
      <c r="AG35" s="303">
        <v>5.1739339999999998E-3</v>
      </c>
      <c r="AH35" s="303">
        <v>0</v>
      </c>
      <c r="AI35" s="304">
        <v>1.656041E-3</v>
      </c>
      <c r="AJ35" s="304">
        <v>2.3389489999999999E-3</v>
      </c>
      <c r="AK35" s="304">
        <v>1.842214E-3</v>
      </c>
      <c r="AL35" s="304">
        <v>1.5831910000000001E-3</v>
      </c>
      <c r="AM35" s="304">
        <v>3.6735790000000002E-3</v>
      </c>
      <c r="AN35" s="304">
        <v>2.4775040000000002E-3</v>
      </c>
      <c r="AO35" s="304">
        <v>2.334287E-3</v>
      </c>
      <c r="AP35" s="304">
        <v>1.673702E-3</v>
      </c>
      <c r="AQ35" s="304">
        <v>0</v>
      </c>
      <c r="AR35" s="304">
        <v>2.511152E-3</v>
      </c>
      <c r="AS35" s="304">
        <v>2.3498999999999998E-3</v>
      </c>
      <c r="AT35" s="304">
        <v>2.511152E-3</v>
      </c>
      <c r="AU35" s="304">
        <v>2.3498999999999998E-3</v>
      </c>
    </row>
    <row r="36" spans="1:47">
      <c r="A36" s="14" t="str">
        <f>RunTime!A36</f>
        <v>462.libquantum</v>
      </c>
      <c r="B36" s="14" t="s">
        <v>354</v>
      </c>
      <c r="C36" s="297">
        <v>2.9915779999999999E-3</v>
      </c>
      <c r="D36" s="297">
        <v>3.040914E-3</v>
      </c>
      <c r="E36" s="298">
        <v>4.5173499999999998E-3</v>
      </c>
      <c r="F36" s="299">
        <v>7.7723480000000001E-3</v>
      </c>
      <c r="G36" s="300">
        <v>0</v>
      </c>
      <c r="H36" s="300">
        <v>0</v>
      </c>
      <c r="I36" s="300">
        <v>0</v>
      </c>
      <c r="J36" s="300">
        <v>2.0894580999999999E-2</v>
      </c>
      <c r="K36" s="300">
        <v>5.5587040000000002E-3</v>
      </c>
      <c r="L36" s="300">
        <v>9.2195000000000003E-3</v>
      </c>
      <c r="M36" s="300">
        <v>1.1518364999999999E-2</v>
      </c>
      <c r="N36" s="300">
        <v>9.2615979999999994E-3</v>
      </c>
      <c r="O36" s="300">
        <v>4.3804250000000003E-3</v>
      </c>
      <c r="P36" s="300">
        <v>3.3426269999999999E-3</v>
      </c>
      <c r="Q36" s="300">
        <v>0</v>
      </c>
      <c r="R36" s="300">
        <v>5.3799410000000001E-3</v>
      </c>
      <c r="S36" s="300">
        <v>4.892899E-3</v>
      </c>
      <c r="T36" s="300">
        <v>8.8437600000000009E-3</v>
      </c>
      <c r="U36" s="300">
        <v>0</v>
      </c>
      <c r="V36" s="300">
        <v>0</v>
      </c>
      <c r="W36" s="300">
        <v>9.6646530000000005E-3</v>
      </c>
      <c r="X36" s="300">
        <v>1.2006319E-2</v>
      </c>
      <c r="Y36" s="300">
        <v>5.7591819999999998E-3</v>
      </c>
      <c r="Z36" s="300">
        <v>5.3309580000000002E-3</v>
      </c>
      <c r="AA36" s="301">
        <v>0</v>
      </c>
      <c r="AB36" s="301">
        <v>0</v>
      </c>
      <c r="AC36" s="302">
        <v>3.8023029999999999E-3</v>
      </c>
      <c r="AD36" s="302">
        <v>1.1188221E-2</v>
      </c>
      <c r="AE36" s="302">
        <v>1.3250249E-2</v>
      </c>
      <c r="AF36" s="303">
        <v>0</v>
      </c>
      <c r="AG36" s="303">
        <v>0</v>
      </c>
      <c r="AH36" s="303">
        <v>0</v>
      </c>
      <c r="AI36" s="304">
        <v>2.7984949999999998E-3</v>
      </c>
      <c r="AJ36" s="304">
        <v>6.015584E-3</v>
      </c>
      <c r="AK36" s="304">
        <v>8.742629E-3</v>
      </c>
      <c r="AL36" s="304">
        <v>0</v>
      </c>
      <c r="AM36" s="304">
        <v>6.0337259999999997E-3</v>
      </c>
      <c r="AN36" s="304">
        <v>1.2435757E-2</v>
      </c>
      <c r="AO36" s="304">
        <v>5.9950530000000002E-3</v>
      </c>
      <c r="AP36" s="304">
        <v>4.659285E-3</v>
      </c>
      <c r="AQ36" s="304">
        <v>2.4845129999999998E-3</v>
      </c>
      <c r="AR36" s="304">
        <v>6.6035740000000001E-3</v>
      </c>
      <c r="AS36" s="304">
        <v>6.318527E-3</v>
      </c>
      <c r="AT36" s="304">
        <v>0</v>
      </c>
      <c r="AU36" s="304">
        <v>6.2733950000000002E-3</v>
      </c>
    </row>
    <row r="37" spans="1:47">
      <c r="A37" s="14" t="str">
        <f>RunTime!A37</f>
        <v>464.h264ref</v>
      </c>
      <c r="B37" s="14" t="s">
        <v>354</v>
      </c>
      <c r="C37" s="297">
        <v>6.915554E-3</v>
      </c>
      <c r="D37" s="297">
        <v>6.9019670000000002E-3</v>
      </c>
      <c r="E37" s="298">
        <v>3.740359E-3</v>
      </c>
      <c r="F37" s="299">
        <v>2.4525879999999999E-3</v>
      </c>
      <c r="G37" s="300">
        <v>1.7671539999999999E-3</v>
      </c>
      <c r="H37" s="300">
        <v>2.1880456999999999E-2</v>
      </c>
      <c r="I37" s="300">
        <v>3.4489019999999998E-3</v>
      </c>
      <c r="J37" s="300">
        <v>2.5747347E-2</v>
      </c>
      <c r="K37" s="300">
        <v>3.4783180000000002E-3</v>
      </c>
      <c r="L37" s="300">
        <v>1.627943E-3</v>
      </c>
      <c r="M37" s="300">
        <v>1.7707160000000001E-3</v>
      </c>
      <c r="N37" s="300">
        <v>3.2334109999999998E-3</v>
      </c>
      <c r="O37" s="300">
        <v>4.6688779999999996E-3</v>
      </c>
      <c r="P37" s="300">
        <v>9.7047000000000001E-3</v>
      </c>
      <c r="Q37" s="300">
        <v>1.7618359999999999E-3</v>
      </c>
      <c r="R37" s="300">
        <v>8.5430079999999995E-3</v>
      </c>
      <c r="S37" s="300">
        <v>0</v>
      </c>
      <c r="T37" s="300">
        <v>0</v>
      </c>
      <c r="U37" s="300">
        <v>1.773398E-3</v>
      </c>
      <c r="V37" s="300">
        <v>0</v>
      </c>
      <c r="W37" s="300">
        <v>6.6415229999999999E-3</v>
      </c>
      <c r="X37" s="300">
        <v>0</v>
      </c>
      <c r="Y37" s="300">
        <v>1.768043E-3</v>
      </c>
      <c r="Z37" s="300">
        <v>1.612254E-3</v>
      </c>
      <c r="AA37" s="301">
        <v>0</v>
      </c>
      <c r="AB37" s="301">
        <v>0</v>
      </c>
      <c r="AC37" s="302">
        <v>6.6661250000000002E-3</v>
      </c>
      <c r="AD37" s="302">
        <v>1.4223079999999999E-3</v>
      </c>
      <c r="AE37" s="302">
        <v>0</v>
      </c>
      <c r="AF37" s="303">
        <v>4.0473519999999997E-3</v>
      </c>
      <c r="AG37" s="303">
        <v>4.0334109999999998E-3</v>
      </c>
      <c r="AH37" s="303">
        <v>4.0287860000000003E-3</v>
      </c>
      <c r="AI37" s="304">
        <v>2.7033259999999998E-3</v>
      </c>
      <c r="AJ37" s="304">
        <v>0</v>
      </c>
      <c r="AK37" s="304">
        <v>1.54422E-3</v>
      </c>
      <c r="AL37" s="304">
        <v>1.316261E-3</v>
      </c>
      <c r="AM37" s="304">
        <v>5.645738E-3</v>
      </c>
      <c r="AN37" s="304">
        <v>2.1343260000000002E-3</v>
      </c>
      <c r="AO37" s="304">
        <v>2.0029079999999999E-3</v>
      </c>
      <c r="AP37" s="304">
        <v>1.3946410000000001E-3</v>
      </c>
      <c r="AQ37" s="304">
        <v>6.9982100000000004E-3</v>
      </c>
      <c r="AR37" s="304">
        <v>2.1619080000000001E-3</v>
      </c>
      <c r="AS37" s="304">
        <v>2.0109339999999998E-3</v>
      </c>
      <c r="AT37" s="304">
        <v>0</v>
      </c>
      <c r="AU37" s="304">
        <v>0</v>
      </c>
    </row>
    <row r="38" spans="1:47">
      <c r="A38" s="14" t="str">
        <f>RunTime!A38</f>
        <v>471.omnetpp</v>
      </c>
      <c r="B38" s="14" t="s">
        <v>354</v>
      </c>
      <c r="C38" s="297">
        <v>1.1332584999999999E-2</v>
      </c>
      <c r="D38" s="297">
        <v>0</v>
      </c>
      <c r="E38" s="298">
        <v>2.4362699999999999E-3</v>
      </c>
      <c r="F38" s="299">
        <v>5.2200609999999998E-3</v>
      </c>
      <c r="G38" s="300">
        <v>3.7254520000000002E-3</v>
      </c>
      <c r="H38" s="300">
        <v>2.6954605999999999E-2</v>
      </c>
      <c r="I38" s="300">
        <v>6.3015270000000003E-3</v>
      </c>
      <c r="J38" s="300">
        <v>0</v>
      </c>
      <c r="K38" s="300">
        <v>1.3418078999999999E-2</v>
      </c>
      <c r="L38" s="300">
        <v>1.2859560000000001E-2</v>
      </c>
      <c r="M38" s="300">
        <v>9.85662E-3</v>
      </c>
      <c r="N38" s="300">
        <v>6.1650150000000003E-3</v>
      </c>
      <c r="O38" s="300">
        <v>5.4087730000000004E-3</v>
      </c>
      <c r="P38" s="300">
        <v>9.4175960000000003E-3</v>
      </c>
      <c r="Q38" s="300">
        <v>3.7254520000000002E-3</v>
      </c>
      <c r="R38" s="300">
        <v>1.7833001000000001E-2</v>
      </c>
      <c r="S38" s="300">
        <v>6.6662259999999999E-3</v>
      </c>
      <c r="T38" s="300">
        <v>2.6295670000000002E-3</v>
      </c>
      <c r="U38" s="300">
        <v>0</v>
      </c>
      <c r="V38" s="300">
        <v>3.5666000000000001E-3</v>
      </c>
      <c r="W38" s="300">
        <v>0</v>
      </c>
      <c r="X38" s="300">
        <v>4.5173499999999998E-3</v>
      </c>
      <c r="Y38" s="300">
        <v>3.7694220000000001E-3</v>
      </c>
      <c r="Z38" s="300">
        <v>3.599489E-3</v>
      </c>
      <c r="AA38" s="301">
        <v>6.7820490000000001E-3</v>
      </c>
      <c r="AB38" s="301">
        <v>0</v>
      </c>
      <c r="AC38" s="302">
        <v>1.3928549999999999E-3</v>
      </c>
      <c r="AD38" s="302">
        <v>4.9065660000000002E-3</v>
      </c>
      <c r="AE38" s="302">
        <v>1.9337397999999999E-2</v>
      </c>
      <c r="AF38" s="303">
        <v>0</v>
      </c>
      <c r="AG38" s="303">
        <v>7.288592E-3</v>
      </c>
      <c r="AH38" s="303">
        <v>7.2435080000000001E-3</v>
      </c>
      <c r="AI38" s="304">
        <v>1.9069779999999999E-3</v>
      </c>
      <c r="AJ38" s="304">
        <v>3.0601930000000001E-3</v>
      </c>
      <c r="AK38" s="304">
        <v>7.3360630000000003E-3</v>
      </c>
      <c r="AL38" s="304">
        <v>4.428581E-3</v>
      </c>
      <c r="AM38" s="304">
        <v>6.0667259999999997E-3</v>
      </c>
      <c r="AN38" s="304">
        <v>5.3800790000000003E-3</v>
      </c>
      <c r="AO38" s="304">
        <v>3.0390149999999999E-3</v>
      </c>
      <c r="AP38" s="304">
        <v>2.6654790000000001E-3</v>
      </c>
      <c r="AQ38" s="304">
        <v>3.655672E-3</v>
      </c>
      <c r="AR38" s="304">
        <v>6.3015270000000003E-3</v>
      </c>
      <c r="AS38" s="304">
        <v>5.3096599999999999E-3</v>
      </c>
      <c r="AT38" s="304">
        <v>5.4377749999999997E-3</v>
      </c>
      <c r="AU38" s="304">
        <v>5.3235959999999999E-3</v>
      </c>
    </row>
    <row r="39" spans="1:47">
      <c r="A39" s="14" t="str">
        <f>RunTime!A39</f>
        <v>473.astar</v>
      </c>
      <c r="B39" s="14" t="s">
        <v>354</v>
      </c>
      <c r="C39" s="297">
        <v>1.5753817E-2</v>
      </c>
      <c r="D39" s="297">
        <v>0</v>
      </c>
      <c r="E39" s="298">
        <v>3.1157251E-2</v>
      </c>
      <c r="F39" s="299">
        <v>3.3525450000000002E-3</v>
      </c>
      <c r="G39" s="300">
        <v>1.0517344E-2</v>
      </c>
      <c r="H39" s="300">
        <v>5.9202500000000002E-3</v>
      </c>
      <c r="I39" s="300">
        <v>1.4853292000000001E-2</v>
      </c>
      <c r="J39" s="300">
        <v>7.7099409999999997E-3</v>
      </c>
      <c r="K39" s="300">
        <v>1.2758808999999999E-2</v>
      </c>
      <c r="L39" s="300">
        <v>3.8707820000000001E-3</v>
      </c>
      <c r="M39" s="300">
        <v>6.4457639999999997E-3</v>
      </c>
      <c r="N39" s="300">
        <v>3.8707820000000001E-3</v>
      </c>
      <c r="O39" s="300">
        <v>4.7985500000000004E-3</v>
      </c>
      <c r="P39" s="300">
        <v>4.9634270000000003E-3</v>
      </c>
      <c r="Q39" s="300">
        <v>0</v>
      </c>
      <c r="R39" s="300">
        <v>1.1166883000000001E-2</v>
      </c>
      <c r="S39" s="300">
        <v>2.0248419999999998E-3</v>
      </c>
      <c r="T39" s="300">
        <v>4.7780679999999999E-3</v>
      </c>
      <c r="U39" s="300">
        <v>4.892899E-3</v>
      </c>
      <c r="V39" s="300">
        <v>0</v>
      </c>
      <c r="W39" s="300">
        <v>6.9941029999999998E-3</v>
      </c>
      <c r="X39" s="300">
        <v>3.6293599999999999E-3</v>
      </c>
      <c r="Y39" s="300">
        <v>0</v>
      </c>
      <c r="Z39" s="300">
        <v>1.1590227999999999E-2</v>
      </c>
      <c r="AA39" s="301">
        <v>5.7216630000000001E-3</v>
      </c>
      <c r="AB39" s="301">
        <v>5.6662919999999999E-3</v>
      </c>
      <c r="AC39" s="302">
        <v>9.0723820000000004E-3</v>
      </c>
      <c r="AD39" s="302">
        <v>5.2192589999999997E-2</v>
      </c>
      <c r="AE39" s="302">
        <v>2.2687810000000001E-3</v>
      </c>
      <c r="AF39" s="303">
        <v>6.2399669999999999E-3</v>
      </c>
      <c r="AG39" s="303">
        <v>6.2399669999999999E-3</v>
      </c>
      <c r="AH39" s="303">
        <v>1.0731693E-2</v>
      </c>
      <c r="AI39" s="304">
        <v>2.5239910000000002E-3</v>
      </c>
      <c r="AJ39" s="304">
        <v>8.7115999999999999E-3</v>
      </c>
      <c r="AK39" s="304">
        <v>1.943087E-3</v>
      </c>
      <c r="AL39" s="304">
        <v>1.8410725999999999E-2</v>
      </c>
      <c r="AM39" s="304">
        <v>4.2146010000000001E-3</v>
      </c>
      <c r="AN39" s="304">
        <v>0</v>
      </c>
      <c r="AO39" s="304">
        <v>4.8323259999999996E-3</v>
      </c>
      <c r="AP39" s="304">
        <v>4.6990859999999999E-3</v>
      </c>
      <c r="AQ39" s="304">
        <v>0</v>
      </c>
      <c r="AR39" s="304">
        <v>2.5869669999999999E-3</v>
      </c>
      <c r="AS39" s="304">
        <v>2.4328959999999999E-3</v>
      </c>
      <c r="AT39" s="304">
        <v>4.4774610000000003E-3</v>
      </c>
      <c r="AU39" s="304">
        <v>2.4379610000000002E-3</v>
      </c>
    </row>
    <row r="40" spans="1:47">
      <c r="A40" s="14" t="str">
        <f>RunTime!A40</f>
        <v>483.xalancbmk</v>
      </c>
      <c r="B40" s="14" t="s">
        <v>354</v>
      </c>
      <c r="C40" s="297">
        <v>0</v>
      </c>
      <c r="D40" s="297">
        <v>5.0890589999999999E-3</v>
      </c>
      <c r="E40" s="298">
        <v>3.2558859999999999E-3</v>
      </c>
      <c r="F40" s="299">
        <v>0</v>
      </c>
      <c r="G40" s="300">
        <v>4.4809960000000001E-3</v>
      </c>
      <c r="H40" s="300">
        <v>4.1922449999999998E-3</v>
      </c>
      <c r="I40" s="300">
        <v>5.9306719999999997E-3</v>
      </c>
      <c r="J40" s="300">
        <v>1.4673758E-2</v>
      </c>
      <c r="K40" s="300">
        <v>8.9278299999999994E-3</v>
      </c>
      <c r="L40" s="300">
        <v>4.1476990000000004E-3</v>
      </c>
      <c r="M40" s="300">
        <v>1.1795422E-2</v>
      </c>
      <c r="N40" s="300">
        <v>7.1925180000000002E-3</v>
      </c>
      <c r="O40" s="300">
        <v>6.8017449999999997E-3</v>
      </c>
      <c r="P40" s="300">
        <v>2.621717E-3</v>
      </c>
      <c r="Q40" s="300">
        <v>0</v>
      </c>
      <c r="R40" s="300">
        <v>0</v>
      </c>
      <c r="S40" s="300">
        <v>1.1369260000000001E-2</v>
      </c>
      <c r="T40" s="300">
        <v>4.5579549999999998E-3</v>
      </c>
      <c r="U40" s="300">
        <v>4.492457E-3</v>
      </c>
      <c r="V40" s="300">
        <v>0</v>
      </c>
      <c r="W40" s="300">
        <v>0</v>
      </c>
      <c r="X40" s="300">
        <v>4.4973169999999998E-3</v>
      </c>
      <c r="Y40" s="300">
        <v>0</v>
      </c>
      <c r="Z40" s="300">
        <v>2.0861646000000001E-2</v>
      </c>
      <c r="AA40" s="301">
        <v>0</v>
      </c>
      <c r="AB40" s="301">
        <v>0</v>
      </c>
      <c r="AC40" s="302">
        <v>2.4191849999999999E-3</v>
      </c>
      <c r="AD40" s="302">
        <v>7.9307100000000005E-3</v>
      </c>
      <c r="AE40" s="302">
        <v>1.1437724999999999E-2</v>
      </c>
      <c r="AF40" s="303">
        <v>0</v>
      </c>
      <c r="AG40" s="303">
        <v>0</v>
      </c>
      <c r="AH40" s="303">
        <v>0</v>
      </c>
      <c r="AI40" s="304">
        <v>1.869176E-3</v>
      </c>
      <c r="AJ40" s="304">
        <v>0</v>
      </c>
      <c r="AK40" s="304">
        <v>0</v>
      </c>
      <c r="AL40" s="304">
        <v>1.7188155E-2</v>
      </c>
      <c r="AM40" s="304">
        <v>8.0945540000000003E-3</v>
      </c>
      <c r="AN40" s="304">
        <v>0</v>
      </c>
      <c r="AO40" s="304">
        <v>4.2531490000000003E-3</v>
      </c>
      <c r="AP40" s="304">
        <v>3.2740920000000001E-3</v>
      </c>
      <c r="AQ40" s="304">
        <v>1.854858E-3</v>
      </c>
      <c r="AR40" s="304">
        <v>4.4809960000000001E-3</v>
      </c>
      <c r="AS40" s="304">
        <v>7.4025180000000003E-3</v>
      </c>
      <c r="AT40" s="304">
        <v>7.771226E-3</v>
      </c>
      <c r="AU40" s="304">
        <v>4.294745E-3</v>
      </c>
    </row>
    <row r="41" spans="1:47">
      <c r="A41" s="14" t="str">
        <f>RunTime!A41</f>
        <v>416.gamess</v>
      </c>
      <c r="B41" s="14" t="s">
        <v>354</v>
      </c>
      <c r="C41" s="297">
        <v>8.3545809999999998E-3</v>
      </c>
      <c r="D41" s="297">
        <v>1.5007899E-2</v>
      </c>
      <c r="E41" s="298">
        <v>0</v>
      </c>
      <c r="F41" s="299">
        <v>8.6957949999999992E-3</v>
      </c>
      <c r="G41" s="300">
        <v>0</v>
      </c>
      <c r="H41" s="300">
        <v>1.0424633000000001E-2</v>
      </c>
      <c r="I41" s="300">
        <v>0</v>
      </c>
      <c r="J41" s="300">
        <v>6.2510700000000001E-3</v>
      </c>
      <c r="K41" s="300">
        <v>1.1296145E-2</v>
      </c>
      <c r="L41" s="300">
        <v>0</v>
      </c>
      <c r="M41" s="300">
        <v>0</v>
      </c>
      <c r="N41" s="300">
        <v>0</v>
      </c>
      <c r="O41" s="300">
        <v>8.2856160000000009E-3</v>
      </c>
      <c r="P41" s="300">
        <v>6.2068929999999998E-3</v>
      </c>
      <c r="Q41" s="300">
        <v>1.1332584999999999E-2</v>
      </c>
      <c r="R41" s="300">
        <v>1.0393790999999999E-2</v>
      </c>
      <c r="S41" s="300">
        <v>0</v>
      </c>
      <c r="T41" s="300">
        <v>0</v>
      </c>
      <c r="U41" s="300">
        <v>0</v>
      </c>
      <c r="V41" s="300">
        <v>1.030235E-2</v>
      </c>
      <c r="W41" s="300">
        <v>0</v>
      </c>
      <c r="X41" s="300">
        <v>6.1741670000000004E-3</v>
      </c>
      <c r="Y41" s="300">
        <v>1.1406173E-2</v>
      </c>
      <c r="Z41" s="300">
        <v>0</v>
      </c>
      <c r="AA41" s="301">
        <v>4.4923369999999999E-3</v>
      </c>
      <c r="AB41" s="301">
        <v>1.284968E-3</v>
      </c>
      <c r="AC41" s="302">
        <v>7.0128589999999998E-3</v>
      </c>
      <c r="AD41" s="302">
        <v>8.9165010000000003E-3</v>
      </c>
      <c r="AE41" s="302">
        <v>5.9342930000000002E-3</v>
      </c>
      <c r="AF41" s="303">
        <v>3.5998419999999998E-3</v>
      </c>
      <c r="AG41" s="303">
        <v>0</v>
      </c>
      <c r="AH41" s="303">
        <v>4.668101E-3</v>
      </c>
      <c r="AI41" s="304">
        <v>3.207667E-3</v>
      </c>
      <c r="AJ41" s="304">
        <v>3.463037E-3</v>
      </c>
      <c r="AK41" s="304">
        <v>0</v>
      </c>
      <c r="AL41" s="304">
        <v>0</v>
      </c>
      <c r="AM41" s="304">
        <v>3.047545E-3</v>
      </c>
      <c r="AN41" s="304">
        <v>2.4290900000000001E-3</v>
      </c>
      <c r="AO41" s="304">
        <v>1.317742E-3</v>
      </c>
      <c r="AP41" s="304">
        <v>0</v>
      </c>
      <c r="AQ41" s="304">
        <v>7.8921789999999992E-3</v>
      </c>
      <c r="AR41" s="304">
        <v>6.1746989999999996E-3</v>
      </c>
      <c r="AS41" s="304">
        <v>5.2611029999999996E-3</v>
      </c>
      <c r="AT41" s="304">
        <v>1.4240380000000001E-3</v>
      </c>
      <c r="AU41" s="304">
        <v>3.4942829999999999E-3</v>
      </c>
    </row>
    <row r="42" spans="1:47">
      <c r="A42" s="14" t="str">
        <f>RunTime!A42</f>
        <v>433.milc</v>
      </c>
      <c r="B42" s="14" t="s">
        <v>354</v>
      </c>
      <c r="C42" s="297">
        <v>4.0570900000000002E-3</v>
      </c>
      <c r="D42" s="297">
        <v>1.607827E-3</v>
      </c>
      <c r="E42" s="298">
        <v>2.9294449E-2</v>
      </c>
      <c r="F42" s="299">
        <v>2.7955713E-2</v>
      </c>
      <c r="G42" s="300">
        <v>2.0973739000000002E-2</v>
      </c>
      <c r="H42" s="300">
        <v>2.5420413999999999E-2</v>
      </c>
      <c r="I42" s="300">
        <v>2.5926945999999999E-2</v>
      </c>
      <c r="J42" s="300">
        <v>1.2006319E-2</v>
      </c>
      <c r="K42" s="300">
        <v>3.2446401999999999E-2</v>
      </c>
      <c r="L42" s="300">
        <v>2.3031547999999999E-2</v>
      </c>
      <c r="M42" s="300">
        <v>9.2615979999999994E-3</v>
      </c>
      <c r="N42" s="300">
        <v>2.8023093999999998E-2</v>
      </c>
      <c r="O42" s="300">
        <v>1.1052072E-2</v>
      </c>
      <c r="P42" s="300">
        <v>5.6974440000000003E-3</v>
      </c>
      <c r="Q42" s="300">
        <v>2.3450617999999999E-2</v>
      </c>
      <c r="R42" s="300">
        <v>5.0115569999999998E-3</v>
      </c>
      <c r="S42" s="300">
        <v>9.2693959999999992E-3</v>
      </c>
      <c r="T42" s="300">
        <v>6.6097860000000003E-3</v>
      </c>
      <c r="U42" s="300">
        <v>9.2615979999999994E-3</v>
      </c>
      <c r="V42" s="300">
        <v>2.5201587000000001E-2</v>
      </c>
      <c r="W42" s="300">
        <v>9.2086530000000007E-3</v>
      </c>
      <c r="X42" s="300">
        <v>6.5542930000000001E-3</v>
      </c>
      <c r="Y42" s="300">
        <v>3.0092491999999998E-2</v>
      </c>
      <c r="Z42" s="300">
        <v>3.0416460999999999E-2</v>
      </c>
      <c r="AA42" s="301">
        <v>9.7047000000000001E-3</v>
      </c>
      <c r="AB42" s="301">
        <v>0</v>
      </c>
      <c r="AC42" s="302">
        <v>1.4252031E-2</v>
      </c>
      <c r="AD42" s="302">
        <v>2.7766552E-2</v>
      </c>
      <c r="AE42" s="302">
        <v>3.5598765999999997E-2</v>
      </c>
      <c r="AF42" s="303">
        <v>0</v>
      </c>
      <c r="AG42" s="303">
        <v>1.0710674999999999E-2</v>
      </c>
      <c r="AH42" s="303">
        <v>0</v>
      </c>
      <c r="AI42" s="304">
        <v>6.7416899999999998E-3</v>
      </c>
      <c r="AJ42" s="304">
        <v>1.6264358E-2</v>
      </c>
      <c r="AK42" s="304">
        <v>2.1638510999999999E-2</v>
      </c>
      <c r="AL42" s="304">
        <v>2.2984865E-2</v>
      </c>
      <c r="AM42" s="304">
        <v>1.6604392999999999E-2</v>
      </c>
      <c r="AN42" s="304">
        <v>2.2376441E-2</v>
      </c>
      <c r="AO42" s="304">
        <v>2.1519763000000001E-2</v>
      </c>
      <c r="AP42" s="304">
        <v>2.8904573999999999E-2</v>
      </c>
      <c r="AQ42" s="304">
        <v>3.2644972000000001E-2</v>
      </c>
      <c r="AR42" s="304">
        <v>2.3381704999999999E-2</v>
      </c>
      <c r="AS42" s="304">
        <v>3.4173380000000003E-2</v>
      </c>
      <c r="AT42" s="304">
        <v>2.1075983999999999E-2</v>
      </c>
      <c r="AU42" s="304">
        <v>4.3691397999999999E-2</v>
      </c>
    </row>
    <row r="43" spans="1:47">
      <c r="A43" s="14" t="str">
        <f>RunTime!A43</f>
        <v>434.zeusmp</v>
      </c>
      <c r="B43" s="14" t="s">
        <v>354</v>
      </c>
      <c r="C43" s="297">
        <v>8.8268879999999997E-3</v>
      </c>
      <c r="D43" s="297">
        <v>8.8268879999999997E-3</v>
      </c>
      <c r="E43" s="298">
        <v>3.5772310000000002E-3</v>
      </c>
      <c r="F43" s="299">
        <v>5.5063930000000001E-3</v>
      </c>
      <c r="G43" s="300">
        <v>3.111693E-3</v>
      </c>
      <c r="H43" s="300">
        <v>2.922713E-3</v>
      </c>
      <c r="I43" s="300">
        <v>2.421159E-3</v>
      </c>
      <c r="J43" s="300">
        <v>1.887749E-3</v>
      </c>
      <c r="K43" s="300">
        <v>3.0469220000000001E-3</v>
      </c>
      <c r="L43" s="300">
        <v>7.6437440000000001E-3</v>
      </c>
      <c r="M43" s="300">
        <v>3.1007069999999999E-3</v>
      </c>
      <c r="N43" s="300">
        <v>8.6743240000000006E-3</v>
      </c>
      <c r="O43" s="300">
        <v>7.198978E-3</v>
      </c>
      <c r="P43" s="300">
        <v>6.741174E-3</v>
      </c>
      <c r="Q43" s="300">
        <v>1.1189635E-2</v>
      </c>
      <c r="R43" s="300">
        <v>7.6816460000000003E-3</v>
      </c>
      <c r="S43" s="300">
        <v>2.6414300000000002E-3</v>
      </c>
      <c r="T43" s="300">
        <v>1.872655E-3</v>
      </c>
      <c r="U43" s="300">
        <v>0</v>
      </c>
      <c r="V43" s="300">
        <v>2.8962089999999998E-3</v>
      </c>
      <c r="W43" s="300">
        <v>5.2709699999999998E-3</v>
      </c>
      <c r="X43" s="300">
        <v>3.7195349999999999E-3</v>
      </c>
      <c r="Y43" s="300">
        <v>1.4234352E-2</v>
      </c>
      <c r="Z43" s="300">
        <v>0</v>
      </c>
      <c r="AA43" s="301">
        <v>2.9847929999999999E-3</v>
      </c>
      <c r="AB43" s="301">
        <v>1.0644258E-2</v>
      </c>
      <c r="AC43" s="302">
        <v>4.7506290000000001E-3</v>
      </c>
      <c r="AD43" s="302">
        <v>3.7122793000000001E-2</v>
      </c>
      <c r="AE43" s="302">
        <v>8.6555759999999999E-3</v>
      </c>
      <c r="AF43" s="303">
        <v>3.1338989999999999E-3</v>
      </c>
      <c r="AG43" s="303">
        <v>0</v>
      </c>
      <c r="AH43" s="303">
        <v>1.8910939000000002E-2</v>
      </c>
      <c r="AI43" s="304">
        <v>2.2434120000000002E-3</v>
      </c>
      <c r="AJ43" s="304">
        <v>0</v>
      </c>
      <c r="AK43" s="304">
        <v>5.3635130000000003E-3</v>
      </c>
      <c r="AL43" s="304">
        <v>2.3625429999999999E-3</v>
      </c>
      <c r="AM43" s="304">
        <v>2.9669319999999998E-3</v>
      </c>
      <c r="AN43" s="304">
        <v>0</v>
      </c>
      <c r="AO43" s="304">
        <v>0</v>
      </c>
      <c r="AP43" s="304">
        <v>0</v>
      </c>
      <c r="AQ43" s="304">
        <v>1.390226E-3</v>
      </c>
      <c r="AR43" s="304">
        <v>0</v>
      </c>
      <c r="AS43" s="304">
        <v>5.6185319999999999E-3</v>
      </c>
      <c r="AT43" s="304">
        <v>6.7820490000000001E-3</v>
      </c>
      <c r="AU43" s="304">
        <v>6.4757629999999998E-3</v>
      </c>
    </row>
    <row r="44" spans="1:47">
      <c r="A44" s="14" t="str">
        <f>RunTime!A44</f>
        <v>435.gromacs</v>
      </c>
      <c r="B44" s="14" t="s">
        <v>354</v>
      </c>
      <c r="C44" s="297">
        <v>0</v>
      </c>
      <c r="D44" s="297">
        <v>0</v>
      </c>
      <c r="E44" s="298">
        <v>4.7658350000000002E-2</v>
      </c>
      <c r="F44" s="299">
        <v>2.297646E-3</v>
      </c>
      <c r="G44" s="300">
        <v>2.9033890000000001E-3</v>
      </c>
      <c r="H44" s="300">
        <v>0</v>
      </c>
      <c r="I44" s="300">
        <v>2.1552770000000001E-3</v>
      </c>
      <c r="J44" s="300">
        <v>8.0909750000000003E-3</v>
      </c>
      <c r="K44" s="300">
        <v>2.8538600000000002E-3</v>
      </c>
      <c r="L44" s="300">
        <v>2.6474010000000002E-3</v>
      </c>
      <c r="M44" s="300">
        <v>1.0065955E-2</v>
      </c>
      <c r="N44" s="300">
        <v>2.6513970000000002E-3</v>
      </c>
      <c r="O44" s="300">
        <v>7.7094750000000004E-3</v>
      </c>
      <c r="P44" s="300">
        <v>4.8190689999999996E-3</v>
      </c>
      <c r="Q44" s="300">
        <v>2.9009919999999998E-3</v>
      </c>
      <c r="R44" s="300">
        <v>4.5992969999999996E-3</v>
      </c>
      <c r="S44" s="300">
        <v>7.184256E-3</v>
      </c>
      <c r="T44" s="300">
        <v>8.0354559999999998E-3</v>
      </c>
      <c r="U44" s="300">
        <v>0</v>
      </c>
      <c r="V44" s="300">
        <v>9.5597479999999999E-3</v>
      </c>
      <c r="W44" s="300">
        <v>7.1695939999999996E-3</v>
      </c>
      <c r="X44" s="300">
        <v>1.600502E-3</v>
      </c>
      <c r="Y44" s="300">
        <v>2.0884857999999999E-2</v>
      </c>
      <c r="Z44" s="300">
        <v>2.6574139999999999E-3</v>
      </c>
      <c r="AA44" s="301">
        <v>2.6177321E-2</v>
      </c>
      <c r="AB44" s="301">
        <v>1.1387685999999999E-2</v>
      </c>
      <c r="AC44" s="302">
        <v>1.3200449999999999E-3</v>
      </c>
      <c r="AD44" s="302">
        <v>6.9019670000000002E-3</v>
      </c>
      <c r="AE44" s="302">
        <v>9.2086530000000007E-3</v>
      </c>
      <c r="AF44" s="303">
        <v>1.6108825E-2</v>
      </c>
      <c r="AG44" s="303">
        <v>1.6108825E-2</v>
      </c>
      <c r="AH44" s="303">
        <v>6.8786180000000002E-2</v>
      </c>
      <c r="AI44" s="304">
        <v>2.3961730000000001E-3</v>
      </c>
      <c r="AJ44" s="304">
        <v>0</v>
      </c>
      <c r="AK44" s="304">
        <v>2.5475720000000001E-3</v>
      </c>
      <c r="AL44" s="304">
        <v>2.1779920000000001E-3</v>
      </c>
      <c r="AM44" s="304">
        <v>5.9313789999999996E-3</v>
      </c>
      <c r="AN44" s="304">
        <v>3.5131009999999998E-3</v>
      </c>
      <c r="AO44" s="304">
        <v>0</v>
      </c>
      <c r="AP44" s="304">
        <v>0</v>
      </c>
      <c r="AQ44" s="304">
        <v>0</v>
      </c>
      <c r="AR44" s="304">
        <v>3.5557700000000002E-3</v>
      </c>
      <c r="AS44" s="304">
        <v>0</v>
      </c>
      <c r="AT44" s="304">
        <v>3.358001E-2</v>
      </c>
      <c r="AU44" s="304">
        <v>3.3142459999999999E-3</v>
      </c>
    </row>
    <row r="45" spans="1:47">
      <c r="A45" s="14" t="str">
        <f>RunTime!A45</f>
        <v>436.cactusADM</v>
      </c>
      <c r="B45" s="14" t="s">
        <v>354</v>
      </c>
      <c r="C45" s="297">
        <v>0.15221760400000001</v>
      </c>
      <c r="D45" s="297">
        <v>0.21393881100000001</v>
      </c>
      <c r="E45" s="298">
        <v>6.0374959999999998E-3</v>
      </c>
      <c r="F45" s="299">
        <v>5.9220139999999998E-3</v>
      </c>
      <c r="G45" s="300">
        <v>4.2050814999999998E-2</v>
      </c>
      <c r="H45" s="300">
        <v>9.0282729999999999E-3</v>
      </c>
      <c r="I45" s="300">
        <v>7.4553659999999997E-3</v>
      </c>
      <c r="J45" s="300">
        <v>8.7595699999999995E-3</v>
      </c>
      <c r="K45" s="300">
        <v>2.3219488999999999E-2</v>
      </c>
      <c r="L45" s="300">
        <v>1.0875889999999999E-2</v>
      </c>
      <c r="M45" s="300">
        <v>4.5827089000000001E-2</v>
      </c>
      <c r="N45" s="300">
        <v>7.4906210000000003E-3</v>
      </c>
      <c r="O45" s="300">
        <v>4.8086911000000003E-2</v>
      </c>
      <c r="P45" s="300">
        <v>4.1849579999999999E-3</v>
      </c>
      <c r="Q45" s="300">
        <v>1.4874616E-2</v>
      </c>
      <c r="R45" s="300">
        <v>3.0595118000000001E-2</v>
      </c>
      <c r="S45" s="300">
        <v>3.1025468E-2</v>
      </c>
      <c r="T45" s="300">
        <v>4.1439110000000001E-3</v>
      </c>
      <c r="U45" s="300">
        <v>3.0244950999999999E-2</v>
      </c>
      <c r="V45" s="300">
        <v>5.0079850000000004E-3</v>
      </c>
      <c r="W45" s="300">
        <v>4.7513315E-2</v>
      </c>
      <c r="X45" s="300">
        <v>1.3316748E-2</v>
      </c>
      <c r="Y45" s="300">
        <v>2.1367338E-2</v>
      </c>
      <c r="Z45" s="300">
        <v>4.3902380000000003E-3</v>
      </c>
      <c r="AA45" s="301">
        <v>5.0008559999999997E-3</v>
      </c>
      <c r="AB45" s="301">
        <v>1.3765039E-2</v>
      </c>
      <c r="AC45" s="302">
        <v>2.554434E-3</v>
      </c>
      <c r="AD45" s="302">
        <v>9.3365730000000008E-3</v>
      </c>
      <c r="AE45" s="302">
        <v>3.2397319999999999E-3</v>
      </c>
      <c r="AF45" s="303">
        <v>2.621717E-3</v>
      </c>
      <c r="AG45" s="303">
        <v>0</v>
      </c>
      <c r="AH45" s="303">
        <v>0.222357522</v>
      </c>
      <c r="AI45" s="304">
        <v>4.8212259999999996E-3</v>
      </c>
      <c r="AJ45" s="304">
        <v>6.2930210000000002E-3</v>
      </c>
      <c r="AK45" s="304">
        <v>2.0201849999999999E-3</v>
      </c>
      <c r="AL45" s="304">
        <v>1.2918578999999999E-2</v>
      </c>
      <c r="AM45" s="304">
        <v>8.4276506000000001E-2</v>
      </c>
      <c r="AN45" s="304">
        <v>1.4792005E-2</v>
      </c>
      <c r="AO45" s="304">
        <v>1.0284253E-2</v>
      </c>
      <c r="AP45" s="304">
        <v>2.3477056999999999E-2</v>
      </c>
      <c r="AQ45" s="304">
        <v>1.1012856999999999E-2</v>
      </c>
      <c r="AR45" s="304">
        <v>8.9580389999999992E-3</v>
      </c>
      <c r="AS45" s="304">
        <v>7.1404499999999996E-3</v>
      </c>
      <c r="AT45" s="304">
        <v>6.587379E-3</v>
      </c>
      <c r="AU45" s="304">
        <v>7.1695939999999996E-3</v>
      </c>
    </row>
    <row r="46" spans="1:47">
      <c r="A46" s="14" t="str">
        <f>RunTime!A46</f>
        <v>437.leslie3d</v>
      </c>
      <c r="B46" s="14" t="s">
        <v>354</v>
      </c>
      <c r="C46" s="297">
        <v>7.9302509999999993E-3</v>
      </c>
      <c r="D46" s="297">
        <v>0</v>
      </c>
      <c r="E46" s="298">
        <v>6.5640450000000001E-3</v>
      </c>
      <c r="F46" s="299">
        <v>3.8289930000000002E-3</v>
      </c>
      <c r="G46" s="300">
        <v>1.2541254E-2</v>
      </c>
      <c r="H46" s="300">
        <v>1.2156109999999999E-2</v>
      </c>
      <c r="I46" s="300">
        <v>1.2846689E-2</v>
      </c>
      <c r="J46" s="300">
        <v>6.3575869999999996E-3</v>
      </c>
      <c r="K46" s="300">
        <v>6.3592203999999999E-2</v>
      </c>
      <c r="L46" s="300">
        <v>3.3426269999999999E-3</v>
      </c>
      <c r="M46" s="300">
        <v>9.1845769999999993E-3</v>
      </c>
      <c r="N46" s="300">
        <v>1.0095119E-2</v>
      </c>
      <c r="O46" s="300">
        <v>7.7521200000000004E-3</v>
      </c>
      <c r="P46" s="300">
        <v>7.1404499999999996E-3</v>
      </c>
      <c r="Q46" s="300">
        <v>3.4991050000000002E-3</v>
      </c>
      <c r="R46" s="300">
        <v>5.8117189999999999E-3</v>
      </c>
      <c r="S46" s="300">
        <v>9.4185020000000005E-3</v>
      </c>
      <c r="T46" s="300">
        <v>2.3931209999999998E-3</v>
      </c>
      <c r="U46" s="300">
        <v>3.5131009999999998E-3</v>
      </c>
      <c r="V46" s="300">
        <v>6.659908E-3</v>
      </c>
      <c r="W46" s="300">
        <v>8.2547000000000002E-3</v>
      </c>
      <c r="X46" s="300">
        <v>4.0892940000000003E-3</v>
      </c>
      <c r="Y46" s="300">
        <v>2.6157132999999999E-2</v>
      </c>
      <c r="Z46" s="300">
        <v>5.7786039999999997E-3</v>
      </c>
      <c r="AA46" s="301">
        <v>3.240868E-3</v>
      </c>
      <c r="AB46" s="301">
        <v>9.6779650000000002E-3</v>
      </c>
      <c r="AC46" s="302">
        <v>2.0377390000000002E-3</v>
      </c>
      <c r="AD46" s="302">
        <v>4.2148790000000004E-3</v>
      </c>
      <c r="AE46" s="302">
        <v>1.74434E-3</v>
      </c>
      <c r="AF46" s="303">
        <v>0</v>
      </c>
      <c r="AG46" s="303">
        <v>0</v>
      </c>
      <c r="AH46" s="303">
        <v>3.4207410000000001E-3</v>
      </c>
      <c r="AI46" s="304">
        <v>4.8412500000000001E-3</v>
      </c>
      <c r="AJ46" s="304">
        <v>5.8961919999999998E-3</v>
      </c>
      <c r="AK46" s="304">
        <v>9.1487010000000004E-3</v>
      </c>
      <c r="AL46" s="304">
        <v>2.7727709999999998E-3</v>
      </c>
      <c r="AM46" s="304">
        <v>5.5953160000000004E-3</v>
      </c>
      <c r="AN46" s="304">
        <v>1.5783385E-2</v>
      </c>
      <c r="AO46" s="304">
        <v>1.2179486999999999E-2</v>
      </c>
      <c r="AP46" s="304">
        <v>1.2624280999999999E-2</v>
      </c>
      <c r="AQ46" s="304">
        <v>3.0272979999999999E-3</v>
      </c>
      <c r="AR46" s="304">
        <v>7.0402829999999996E-3</v>
      </c>
      <c r="AS46" s="304">
        <v>1.8971987999999999E-2</v>
      </c>
      <c r="AT46" s="304">
        <v>4.2531735000000001E-2</v>
      </c>
      <c r="AU46" s="304">
        <v>9.0680899999999991E-3</v>
      </c>
    </row>
    <row r="47" spans="1:47">
      <c r="A47" s="14" t="str">
        <f>RunTime!A47</f>
        <v>444.namd</v>
      </c>
      <c r="B47" s="14" t="s">
        <v>354</v>
      </c>
      <c r="C47" s="297">
        <v>0</v>
      </c>
      <c r="D47" s="297">
        <v>1.030235E-2</v>
      </c>
      <c r="E47" s="298">
        <v>3.1349149999999998E-3</v>
      </c>
      <c r="F47" s="299">
        <v>3.63299E-3</v>
      </c>
      <c r="G47" s="300">
        <v>2.3066979999999998E-3</v>
      </c>
      <c r="H47" s="300">
        <v>2.0139934000000002E-2</v>
      </c>
      <c r="I47" s="300">
        <v>3.4008720000000001E-3</v>
      </c>
      <c r="J47" s="300">
        <v>3.8144419999999999E-3</v>
      </c>
      <c r="K47" s="300">
        <v>0</v>
      </c>
      <c r="L47" s="300">
        <v>1.4814282E-2</v>
      </c>
      <c r="M47" s="300">
        <v>1.2817903E-2</v>
      </c>
      <c r="N47" s="300">
        <v>6.318527E-3</v>
      </c>
      <c r="O47" s="300">
        <v>4.4557970000000001E-3</v>
      </c>
      <c r="P47" s="300">
        <v>3.3506819999999998E-3</v>
      </c>
      <c r="Q47" s="300">
        <v>7.9853930000000004E-3</v>
      </c>
      <c r="R47" s="300">
        <v>6.329912E-3</v>
      </c>
      <c r="S47" s="300">
        <v>3.793846E-3</v>
      </c>
      <c r="T47" s="300">
        <v>1.269184E-3</v>
      </c>
      <c r="U47" s="300">
        <v>2.3265569999999999E-3</v>
      </c>
      <c r="V47" s="300">
        <v>2.1125079999999999E-3</v>
      </c>
      <c r="W47" s="300">
        <v>1.892835E-3</v>
      </c>
      <c r="X47" s="300">
        <v>6.6820940000000004E-3</v>
      </c>
      <c r="Y47" s="300">
        <v>2.3173489999999998E-3</v>
      </c>
      <c r="Z47" s="300">
        <v>2.111239E-3</v>
      </c>
      <c r="AA47" s="301">
        <v>4.3318139999999998E-3</v>
      </c>
      <c r="AB47" s="301">
        <v>0</v>
      </c>
      <c r="AC47" s="302">
        <v>2.5731510000000001E-3</v>
      </c>
      <c r="AD47" s="302">
        <v>1.7979020000000001E-3</v>
      </c>
      <c r="AE47" s="302">
        <v>0</v>
      </c>
      <c r="AF47" s="303">
        <v>0</v>
      </c>
      <c r="AG47" s="303">
        <v>0</v>
      </c>
      <c r="AH47" s="303">
        <v>4.533034E-3</v>
      </c>
      <c r="AI47" s="304">
        <v>3.1196430000000001E-3</v>
      </c>
      <c r="AJ47" s="304">
        <v>0</v>
      </c>
      <c r="AK47" s="304">
        <v>2.0714040000000002E-3</v>
      </c>
      <c r="AL47" s="304">
        <v>1.7618359999999999E-3</v>
      </c>
      <c r="AM47" s="304">
        <v>3.9682520000000002E-3</v>
      </c>
      <c r="AN47" s="304">
        <v>2.874878E-3</v>
      </c>
      <c r="AO47" s="304">
        <v>0</v>
      </c>
      <c r="AP47" s="304">
        <v>1.8686709999999999E-3</v>
      </c>
      <c r="AQ47" s="304">
        <v>0</v>
      </c>
      <c r="AR47" s="304">
        <v>2.9154369999999999E-3</v>
      </c>
      <c r="AS47" s="304">
        <v>2.7086359999999999E-3</v>
      </c>
      <c r="AT47" s="304">
        <v>2.9154369999999999E-3</v>
      </c>
      <c r="AU47" s="304">
        <v>2.7086359999999999E-3</v>
      </c>
    </row>
    <row r="48" spans="1:47">
      <c r="A48" s="14" t="str">
        <f>RunTime!A48</f>
        <v>447.dealII</v>
      </c>
      <c r="B48" s="14" t="s">
        <v>354</v>
      </c>
      <c r="C48" s="297">
        <v>4.772447E-3</v>
      </c>
      <c r="D48" s="297">
        <v>1.4002000000000001E-3</v>
      </c>
      <c r="E48" s="298">
        <v>0</v>
      </c>
      <c r="F48" s="299">
        <v>4.5579549999999998E-3</v>
      </c>
      <c r="G48" s="300">
        <v>8.6382830000000001E-3</v>
      </c>
      <c r="H48" s="300">
        <v>2.4662068999999998E-2</v>
      </c>
      <c r="I48" s="300">
        <v>2.4481540000000001E-3</v>
      </c>
      <c r="J48" s="300">
        <v>6.6736920000000002E-3</v>
      </c>
      <c r="K48" s="300">
        <v>3.1678100000000001E-3</v>
      </c>
      <c r="L48" s="300">
        <v>2.9975269999999998E-3</v>
      </c>
      <c r="M48" s="300">
        <v>3.2832719999999998E-3</v>
      </c>
      <c r="N48" s="300">
        <v>7.9715199999999993E-3</v>
      </c>
      <c r="O48" s="300">
        <v>6.4323820000000004E-3</v>
      </c>
      <c r="P48" s="300">
        <v>3.6671199999999998E-3</v>
      </c>
      <c r="Q48" s="300">
        <v>5.6656140000000002E-3</v>
      </c>
      <c r="R48" s="300">
        <v>3.0155379999999999E-3</v>
      </c>
      <c r="S48" s="300">
        <v>4.7060089999999997E-3</v>
      </c>
      <c r="T48" s="300">
        <v>1.84318E-3</v>
      </c>
      <c r="U48" s="300">
        <v>0</v>
      </c>
      <c r="V48" s="300">
        <v>3.007792E-3</v>
      </c>
      <c r="W48" s="300">
        <v>2.7023860000000002E-3</v>
      </c>
      <c r="X48" s="300">
        <v>3.651872E-3</v>
      </c>
      <c r="Y48" s="300">
        <v>0</v>
      </c>
      <c r="Z48" s="300">
        <v>0</v>
      </c>
      <c r="AA48" s="301">
        <v>0</v>
      </c>
      <c r="AB48" s="301">
        <v>0</v>
      </c>
      <c r="AC48" s="302">
        <v>3.2108710000000001E-3</v>
      </c>
      <c r="AD48" s="302">
        <v>0</v>
      </c>
      <c r="AE48" s="302">
        <v>0</v>
      </c>
      <c r="AF48" s="303">
        <v>7.198978E-3</v>
      </c>
      <c r="AG48" s="303">
        <v>0</v>
      </c>
      <c r="AH48" s="303">
        <v>0</v>
      </c>
      <c r="AI48" s="304">
        <v>1.6844869999999999E-3</v>
      </c>
      <c r="AJ48" s="304">
        <v>0</v>
      </c>
      <c r="AK48" s="304">
        <v>0</v>
      </c>
      <c r="AL48" s="304">
        <v>0</v>
      </c>
      <c r="AM48" s="304">
        <v>4.7007200000000002E-3</v>
      </c>
      <c r="AN48" s="304">
        <v>0</v>
      </c>
      <c r="AO48" s="304">
        <v>0</v>
      </c>
      <c r="AP48" s="304">
        <v>2.5494200000000002E-3</v>
      </c>
      <c r="AQ48" s="304">
        <v>0</v>
      </c>
      <c r="AR48" s="304">
        <v>0</v>
      </c>
      <c r="AS48" s="304">
        <v>3.5666000000000001E-3</v>
      </c>
      <c r="AT48" s="304">
        <v>0</v>
      </c>
      <c r="AU48" s="304">
        <v>0</v>
      </c>
    </row>
    <row r="49" spans="1:47">
      <c r="A49" s="14" t="str">
        <f>RunTime!A49</f>
        <v>450.soplex</v>
      </c>
      <c r="B49" s="14" t="s">
        <v>354</v>
      </c>
      <c r="C49" s="297">
        <v>0</v>
      </c>
      <c r="D49" s="297">
        <v>9.8131320000000005E-3</v>
      </c>
      <c r="E49" s="298">
        <v>6.2846179999999996E-3</v>
      </c>
      <c r="F49" s="299">
        <v>2.107439E-3</v>
      </c>
      <c r="G49" s="300">
        <v>1.9692356000000001E-2</v>
      </c>
      <c r="H49" s="300">
        <v>3.6105870000000002E-3</v>
      </c>
      <c r="I49" s="300">
        <v>3.0628610000000001E-3</v>
      </c>
      <c r="J49" s="300">
        <v>1.4757846E-2</v>
      </c>
      <c r="K49" s="300">
        <v>9.9729529999999997E-3</v>
      </c>
      <c r="L49" s="300">
        <v>1.2938372E-2</v>
      </c>
      <c r="M49" s="300">
        <v>3.793846E-3</v>
      </c>
      <c r="N49" s="300">
        <v>3.5738570000000002E-3</v>
      </c>
      <c r="O49" s="300">
        <v>8.0404780000000002E-3</v>
      </c>
      <c r="P49" s="300">
        <v>4.8557030000000003E-3</v>
      </c>
      <c r="Q49" s="300">
        <v>1.3649425E-2</v>
      </c>
      <c r="R49" s="300">
        <v>7.1549919999999998E-3</v>
      </c>
      <c r="S49" s="300">
        <v>3.3142459999999999E-3</v>
      </c>
      <c r="T49" s="300">
        <v>2.426175E-3</v>
      </c>
      <c r="U49" s="300">
        <v>4.1706013E-2</v>
      </c>
      <c r="V49" s="300">
        <v>6.183811E-3</v>
      </c>
      <c r="W49" s="300">
        <v>5.713493E-3</v>
      </c>
      <c r="X49" s="300">
        <v>4.6553293000000003E-2</v>
      </c>
      <c r="Y49" s="300">
        <v>0</v>
      </c>
      <c r="Z49" s="300">
        <v>3.5958050000000001E-3</v>
      </c>
      <c r="AA49" s="301">
        <v>0</v>
      </c>
      <c r="AB49" s="301">
        <v>0</v>
      </c>
      <c r="AC49" s="302">
        <v>1.0632580000000001E-3</v>
      </c>
      <c r="AD49" s="302">
        <v>2.135624E-3</v>
      </c>
      <c r="AE49" s="302">
        <v>0.23905019999999999</v>
      </c>
      <c r="AF49" s="303">
        <v>0</v>
      </c>
      <c r="AG49" s="303">
        <v>6.6284930000000001E-3</v>
      </c>
      <c r="AH49" s="303">
        <v>1.7373442999999999E-2</v>
      </c>
      <c r="AI49" s="304">
        <v>2.4069120000000002E-3</v>
      </c>
      <c r="AJ49" s="304">
        <v>6.422489E-3</v>
      </c>
      <c r="AK49" s="304">
        <v>2.799284E-3</v>
      </c>
      <c r="AL49" s="304">
        <v>4.3432330000000002E-3</v>
      </c>
      <c r="AM49" s="304">
        <v>1.2985551E-2</v>
      </c>
      <c r="AN49" s="304">
        <v>8.7193170000000007E-3</v>
      </c>
      <c r="AO49" s="304">
        <v>3.1937279999999998E-3</v>
      </c>
      <c r="AP49" s="304">
        <v>7.8946099999999998E-3</v>
      </c>
      <c r="AQ49" s="304">
        <v>0</v>
      </c>
      <c r="AR49" s="304">
        <v>6.698E-3</v>
      </c>
      <c r="AS49" s="304">
        <v>6.4460569999999998E-3</v>
      </c>
      <c r="AT49" s="304">
        <v>2.0255318000000001E-2</v>
      </c>
      <c r="AU49" s="304">
        <v>0</v>
      </c>
    </row>
    <row r="50" spans="1:47">
      <c r="A50" s="14" t="str">
        <f>RunTime!A50</f>
        <v>453.povray</v>
      </c>
      <c r="B50" s="14" t="s">
        <v>354</v>
      </c>
      <c r="C50" s="297">
        <v>7.4120870000000004E-3</v>
      </c>
      <c r="D50" s="297">
        <v>3.2378810000000002E-3</v>
      </c>
      <c r="E50" s="298">
        <v>7.06151E-3</v>
      </c>
      <c r="F50" s="299">
        <v>2.0216992E-2</v>
      </c>
      <c r="G50" s="300">
        <v>2.0161269999999998E-2</v>
      </c>
      <c r="H50" s="300">
        <v>1.3940878E-2</v>
      </c>
      <c r="I50" s="300">
        <v>2.4403543999999999E-2</v>
      </c>
      <c r="J50" s="300">
        <v>2.8059909999999999E-3</v>
      </c>
      <c r="K50" s="300">
        <v>2.0132384999999999E-2</v>
      </c>
      <c r="L50" s="300">
        <v>1.3996419E-2</v>
      </c>
      <c r="M50" s="300">
        <v>5.0621060000000002E-3</v>
      </c>
      <c r="N50" s="300">
        <v>9.2816410000000002E-3</v>
      </c>
      <c r="O50" s="300">
        <v>9.8149870000000007E-3</v>
      </c>
      <c r="P50" s="300">
        <v>2.7727709999999998E-3</v>
      </c>
      <c r="Q50" s="300">
        <v>1.520823E-2</v>
      </c>
      <c r="R50" s="300">
        <v>8.0169560000000004E-3</v>
      </c>
      <c r="S50" s="300">
        <v>8.3150329999999995E-3</v>
      </c>
      <c r="T50" s="300">
        <v>2.2678212E-2</v>
      </c>
      <c r="U50" s="300">
        <v>5.0840829999999997E-3</v>
      </c>
      <c r="V50" s="300">
        <v>0</v>
      </c>
      <c r="W50" s="300">
        <v>1.0973781E-2</v>
      </c>
      <c r="X50" s="300">
        <v>2.7575360000000001E-3</v>
      </c>
      <c r="Y50" s="300">
        <v>0</v>
      </c>
      <c r="Z50" s="300">
        <v>0</v>
      </c>
      <c r="AA50" s="301">
        <v>0</v>
      </c>
      <c r="AB50" s="301">
        <v>8.8939269999999994E-3</v>
      </c>
      <c r="AC50" s="302">
        <v>1.9657300000000002E-3</v>
      </c>
      <c r="AD50" s="302">
        <v>2.3724970000000001E-2</v>
      </c>
      <c r="AE50" s="302">
        <v>8.3813629999999993E-3</v>
      </c>
      <c r="AF50" s="303">
        <v>9.4185020000000005E-3</v>
      </c>
      <c r="AG50" s="303">
        <v>0</v>
      </c>
      <c r="AH50" s="303">
        <v>9.3433539999999999E-3</v>
      </c>
      <c r="AI50" s="304">
        <v>5.5233449999999998E-3</v>
      </c>
      <c r="AJ50" s="304">
        <v>0</v>
      </c>
      <c r="AK50" s="304">
        <v>7.6829159999999997E-3</v>
      </c>
      <c r="AL50" s="304">
        <v>3.773471E-3</v>
      </c>
      <c r="AM50" s="304">
        <v>4.370713E-3</v>
      </c>
      <c r="AN50" s="304">
        <v>0</v>
      </c>
      <c r="AO50" s="304">
        <v>0</v>
      </c>
      <c r="AP50" s="304">
        <v>4.0195669999999999E-3</v>
      </c>
      <c r="AQ50" s="304">
        <v>9.1732489999999996E-3</v>
      </c>
      <c r="AR50" s="304">
        <v>0</v>
      </c>
      <c r="AS50" s="304">
        <v>5.8163930000000004E-3</v>
      </c>
      <c r="AT50" s="304">
        <v>6.2510700000000001E-3</v>
      </c>
      <c r="AU50" s="304">
        <v>0</v>
      </c>
    </row>
    <row r="51" spans="1:47">
      <c r="A51" s="14" t="str">
        <f>RunTime!A51</f>
        <v>454.calculix</v>
      </c>
      <c r="B51" s="14" t="s">
        <v>354</v>
      </c>
      <c r="C51" s="297">
        <v>1.9317047E-2</v>
      </c>
      <c r="D51" s="297">
        <v>1.9692135E-2</v>
      </c>
      <c r="E51" s="298">
        <v>1.9494912E-2</v>
      </c>
      <c r="F51" s="299">
        <v>8.1144570000000003E-3</v>
      </c>
      <c r="G51" s="300">
        <v>1.7511298000000002E-2</v>
      </c>
      <c r="H51" s="300">
        <v>5.8357160000000003E-3</v>
      </c>
      <c r="I51" s="300">
        <v>9.3933190000000007E-3</v>
      </c>
      <c r="J51" s="300">
        <v>7.7300620000000002E-3</v>
      </c>
      <c r="K51" s="300">
        <v>6.1741670000000004E-3</v>
      </c>
      <c r="L51" s="300">
        <v>5.7924179999999997E-3</v>
      </c>
      <c r="M51" s="300">
        <v>6.2902440000000004E-3</v>
      </c>
      <c r="N51" s="300">
        <v>2.8962089999999998E-3</v>
      </c>
      <c r="O51" s="300">
        <v>8.4052199999999997E-3</v>
      </c>
      <c r="P51" s="300">
        <v>3.514859E-3</v>
      </c>
      <c r="Q51" s="300">
        <v>1.4464556999999999E-2</v>
      </c>
      <c r="R51" s="300">
        <v>1.0016247000000001E-2</v>
      </c>
      <c r="S51" s="300">
        <v>4.5375609999999999E-3</v>
      </c>
      <c r="T51" s="300">
        <v>1.76272E-3</v>
      </c>
      <c r="U51" s="300">
        <v>5.4967210000000004E-3</v>
      </c>
      <c r="V51" s="300">
        <v>5.7876459999999996E-3</v>
      </c>
      <c r="W51" s="300">
        <v>6.9054920000000001E-3</v>
      </c>
      <c r="X51" s="300">
        <v>1.751297E-3</v>
      </c>
      <c r="Y51" s="300">
        <v>0</v>
      </c>
      <c r="Z51" s="300">
        <v>5.8019839999999996E-3</v>
      </c>
      <c r="AA51" s="301">
        <v>8.8826830000000006E-3</v>
      </c>
      <c r="AB51" s="301">
        <v>1.585315E-2</v>
      </c>
      <c r="AC51" s="302">
        <v>8.7767420000000006E-3</v>
      </c>
      <c r="AD51" s="302">
        <v>2.1537820999999999E-2</v>
      </c>
      <c r="AE51" s="302">
        <v>1.6043701E-2</v>
      </c>
      <c r="AF51" s="303">
        <v>9.4185020000000005E-3</v>
      </c>
      <c r="AG51" s="303">
        <v>4.7155720000000003E-3</v>
      </c>
      <c r="AH51" s="303">
        <v>2.7771550999999998E-2</v>
      </c>
      <c r="AI51" s="304">
        <v>2.5423720000000002E-3</v>
      </c>
      <c r="AJ51" s="304">
        <v>6.2027219999999999E-3</v>
      </c>
      <c r="AK51" s="304">
        <v>0</v>
      </c>
      <c r="AL51" s="304">
        <v>6.3186889999999997E-3</v>
      </c>
      <c r="AM51" s="304">
        <v>4.8868100000000001E-3</v>
      </c>
      <c r="AN51" s="304">
        <v>6.585357E-3</v>
      </c>
      <c r="AO51" s="304">
        <v>7.176918E-3</v>
      </c>
      <c r="AP51" s="304">
        <v>4.3902380000000003E-3</v>
      </c>
      <c r="AQ51" s="304">
        <v>9.726195E-3</v>
      </c>
      <c r="AR51" s="304">
        <v>3.8478660000000001E-3</v>
      </c>
      <c r="AS51" s="304">
        <v>3.6068799999999998E-3</v>
      </c>
      <c r="AT51" s="304">
        <v>7.7211019999999997E-3</v>
      </c>
      <c r="AU51" s="304">
        <v>9.5429079999999993E-3</v>
      </c>
    </row>
    <row r="52" spans="1:47">
      <c r="A52" s="14" t="str">
        <f>RunTime!A52</f>
        <v>459.GemsFDTD</v>
      </c>
      <c r="B52" s="14" t="s">
        <v>354</v>
      </c>
      <c r="C52" s="297">
        <v>1.2705610000000001E-2</v>
      </c>
      <c r="D52" s="297">
        <v>1.9517229000000001E-2</v>
      </c>
      <c r="E52" s="298">
        <v>1.413723E-3</v>
      </c>
      <c r="F52" s="299">
        <v>1.1764257E-2</v>
      </c>
      <c r="G52" s="300">
        <v>2.2669509000000001E-2</v>
      </c>
      <c r="H52" s="300">
        <v>8.8378650000000003E-3</v>
      </c>
      <c r="I52" s="300">
        <v>3.984853E-3</v>
      </c>
      <c r="J52" s="300">
        <v>1.0214057E-2</v>
      </c>
      <c r="K52" s="300">
        <v>0.10417328200000001</v>
      </c>
      <c r="L52" s="300">
        <v>9.1258410000000009E-3</v>
      </c>
      <c r="M52" s="300">
        <v>5.2007420000000004E-3</v>
      </c>
      <c r="N52" s="300">
        <v>9.1522159999999995E-3</v>
      </c>
      <c r="O52" s="300">
        <v>1.0440371E-2</v>
      </c>
      <c r="P52" s="300">
        <v>1.0097547E-2</v>
      </c>
      <c r="Q52" s="300">
        <v>0</v>
      </c>
      <c r="R52" s="300">
        <v>2.5219679999999999E-3</v>
      </c>
      <c r="S52" s="300">
        <v>4.815766E-3</v>
      </c>
      <c r="T52" s="300">
        <v>5.7591819999999998E-3</v>
      </c>
      <c r="U52" s="300">
        <v>9.0146219999999999E-3</v>
      </c>
      <c r="V52" s="300">
        <v>1.0109643999999999E-2</v>
      </c>
      <c r="W52" s="300">
        <v>4.1563320000000004E-3</v>
      </c>
      <c r="X52" s="300">
        <v>5.6938429999999996E-3</v>
      </c>
      <c r="Y52" s="300">
        <v>4.5173499999999998E-3</v>
      </c>
      <c r="Z52" s="300">
        <v>6.6820940000000004E-3</v>
      </c>
      <c r="AA52" s="301">
        <v>4.6050728999999999E-2</v>
      </c>
      <c r="AB52" s="301">
        <v>3.9808512999999997E-2</v>
      </c>
      <c r="AC52" s="302">
        <v>1.53382E-3</v>
      </c>
      <c r="AD52" s="302">
        <v>0</v>
      </c>
      <c r="AE52" s="302">
        <v>1.3001860000000001E-3</v>
      </c>
      <c r="AF52" s="303">
        <v>1.9223976E-2</v>
      </c>
      <c r="AG52" s="303">
        <v>3.534307E-3</v>
      </c>
      <c r="AH52" s="303">
        <v>5.4406836E-2</v>
      </c>
      <c r="AI52" s="304">
        <v>3.7134580000000002E-3</v>
      </c>
      <c r="AJ52" s="304">
        <v>2.4278519999999999E-3</v>
      </c>
      <c r="AK52" s="304">
        <v>5.9543829999999997E-3</v>
      </c>
      <c r="AL52" s="304">
        <v>2.075075E-3</v>
      </c>
      <c r="AM52" s="304">
        <v>6.3858409999999997E-3</v>
      </c>
      <c r="AN52" s="304">
        <v>1.489154E-2</v>
      </c>
      <c r="AO52" s="304">
        <v>6.392567E-3</v>
      </c>
      <c r="AP52" s="304">
        <v>3.7560919999999999E-3</v>
      </c>
      <c r="AQ52" s="304">
        <v>1.4240380000000001E-3</v>
      </c>
      <c r="AR52" s="304">
        <v>6.6581610000000001E-3</v>
      </c>
      <c r="AS52" s="304">
        <v>2.0902471999999998E-2</v>
      </c>
      <c r="AT52" s="304">
        <v>1.6211784E-2</v>
      </c>
      <c r="AU52" s="304">
        <v>6.5272419999999999E-3</v>
      </c>
    </row>
    <row r="53" spans="1:47">
      <c r="A53" s="14" t="str">
        <f>RunTime!A53</f>
        <v>465.tonto</v>
      </c>
      <c r="B53" s="14" t="s">
        <v>354</v>
      </c>
      <c r="C53" s="297">
        <v>7.334241E-3</v>
      </c>
      <c r="D53" s="297">
        <v>0</v>
      </c>
      <c r="E53" s="298">
        <v>7.9737750000000007E-3</v>
      </c>
      <c r="F53" s="299">
        <v>6.0818290000000004E-3</v>
      </c>
      <c r="G53" s="300">
        <v>4.4577799999999997E-3</v>
      </c>
      <c r="H53" s="300">
        <v>4.1393669999999997E-3</v>
      </c>
      <c r="I53" s="300">
        <v>3.443247E-2</v>
      </c>
      <c r="J53" s="300">
        <v>7.5029220000000004E-3</v>
      </c>
      <c r="K53" s="300">
        <v>1.1665979999999999E-2</v>
      </c>
      <c r="L53" s="300">
        <v>1.2535121E-2</v>
      </c>
      <c r="M53" s="300">
        <v>4.4873669999999999E-3</v>
      </c>
      <c r="N53" s="300">
        <v>6.2633369999999999E-3</v>
      </c>
      <c r="O53" s="300">
        <v>5.0487739999999998E-3</v>
      </c>
      <c r="P53" s="300">
        <v>2.4856489999999999E-3</v>
      </c>
      <c r="Q53" s="300">
        <v>1.0325058999999999E-2</v>
      </c>
      <c r="R53" s="300">
        <v>2.364133E-3</v>
      </c>
      <c r="S53" s="300">
        <v>2.1382240000000002E-3</v>
      </c>
      <c r="T53" s="300">
        <v>1.4392059999999999E-3</v>
      </c>
      <c r="U53" s="300">
        <v>4.4774610000000003E-3</v>
      </c>
      <c r="V53" s="300">
        <v>7.0828649999999998E-3</v>
      </c>
      <c r="W53" s="300">
        <v>2.1227199999999998E-3</v>
      </c>
      <c r="X53" s="300">
        <v>6.2223699999999996E-3</v>
      </c>
      <c r="Y53" s="300">
        <v>0.13194771599999999</v>
      </c>
      <c r="Z53" s="300">
        <v>0</v>
      </c>
      <c r="AA53" s="301">
        <v>0</v>
      </c>
      <c r="AB53" s="301">
        <v>0</v>
      </c>
      <c r="AC53" s="302">
        <v>1.254838E-2</v>
      </c>
      <c r="AD53" s="302">
        <v>6.7054879999999999E-3</v>
      </c>
      <c r="AE53" s="302">
        <v>2.563372E-3</v>
      </c>
      <c r="AF53" s="303">
        <v>4.0149729999999998E-3</v>
      </c>
      <c r="AG53" s="303">
        <v>0</v>
      </c>
      <c r="AH53" s="303">
        <v>6.9224910000000002E-3</v>
      </c>
      <c r="AI53" s="304">
        <v>2.924861E-3</v>
      </c>
      <c r="AJ53" s="304">
        <v>1.6649768999999998E-2</v>
      </c>
      <c r="AK53" s="304">
        <v>1.3011485999999999E-2</v>
      </c>
      <c r="AL53" s="304">
        <v>1.5873056999999999E-2</v>
      </c>
      <c r="AM53" s="304">
        <v>8.6992049999999998E-3</v>
      </c>
      <c r="AN53" s="304">
        <v>7.8370929999999998E-3</v>
      </c>
      <c r="AO53" s="304">
        <v>2.7926079999999998E-3</v>
      </c>
      <c r="AP53" s="304">
        <v>8.6417909999999994E-3</v>
      </c>
      <c r="AQ53" s="304">
        <v>1.0153472E-2</v>
      </c>
      <c r="AR53" s="304">
        <v>3.007792E-3</v>
      </c>
      <c r="AS53" s="304">
        <v>9.6815749999999996E-3</v>
      </c>
      <c r="AT53" s="304">
        <v>2.9924201000000001E-2</v>
      </c>
      <c r="AU53" s="304">
        <v>2.8195030000000001E-3</v>
      </c>
    </row>
    <row r="54" spans="1:47">
      <c r="A54" s="14" t="str">
        <f>RunTime!A54</f>
        <v>470.lbm</v>
      </c>
      <c r="B54" s="14" t="s">
        <v>354</v>
      </c>
      <c r="C54" s="297">
        <v>1.8815368999999998E-2</v>
      </c>
      <c r="D54" s="297">
        <v>0</v>
      </c>
      <c r="E54" s="298">
        <v>3.5476309999999999E-3</v>
      </c>
      <c r="F54" s="299">
        <v>2.513847E-3</v>
      </c>
      <c r="G54" s="300">
        <v>5.8955175999999998E-2</v>
      </c>
      <c r="H54" s="300">
        <v>4.7913846000000003E-2</v>
      </c>
      <c r="I54" s="300">
        <v>1.6437075999999998E-2</v>
      </c>
      <c r="J54" s="300">
        <v>2.2679800000000002E-3</v>
      </c>
      <c r="K54" s="300">
        <v>1.2330030000000001E-2</v>
      </c>
      <c r="L54" s="300">
        <v>1.9214262999999999E-2</v>
      </c>
      <c r="M54" s="300">
        <v>1.3018157000000001E-2</v>
      </c>
      <c r="N54" s="300">
        <v>2.1700603999999998E-2</v>
      </c>
      <c r="O54" s="300">
        <v>2.8890640000000002E-3</v>
      </c>
      <c r="P54" s="300">
        <v>3.885613E-3</v>
      </c>
      <c r="Q54" s="300">
        <v>1.9344E-2</v>
      </c>
      <c r="R54" s="300">
        <v>1.9083044E-2</v>
      </c>
      <c r="S54" s="300">
        <v>1.4503650999999999E-2</v>
      </c>
      <c r="T54" s="300">
        <v>2.2635960000000001E-3</v>
      </c>
      <c r="U54" s="300">
        <v>2.2213473000000001E-2</v>
      </c>
      <c r="V54" s="300">
        <v>1.8369155000000002E-2</v>
      </c>
      <c r="W54" s="300">
        <v>1.3770911E-2</v>
      </c>
      <c r="X54" s="300">
        <v>1.1117409E-2</v>
      </c>
      <c r="Y54" s="300">
        <v>0.20620454099999999</v>
      </c>
      <c r="Z54" s="300">
        <v>1.8423770999999999E-2</v>
      </c>
      <c r="AA54" s="301">
        <v>5.0403169999999999E-3</v>
      </c>
      <c r="AB54" s="301">
        <v>5.0548219999999996E-3</v>
      </c>
      <c r="AC54" s="302">
        <v>3.798016E-3</v>
      </c>
      <c r="AD54" s="302">
        <v>6.5944695999999997E-2</v>
      </c>
      <c r="AE54" s="302">
        <v>0</v>
      </c>
      <c r="AF54" s="303">
        <v>0</v>
      </c>
      <c r="AG54" s="303">
        <v>0</v>
      </c>
      <c r="AH54" s="303">
        <v>1.1296145E-2</v>
      </c>
      <c r="AI54" s="304">
        <v>3.3764160000000001E-3</v>
      </c>
      <c r="AJ54" s="304">
        <v>1.1623438E-2</v>
      </c>
      <c r="AK54" s="304">
        <v>3.150763E-3</v>
      </c>
      <c r="AL54" s="304">
        <v>2.8515429999999998E-3</v>
      </c>
      <c r="AM54" s="304">
        <v>1.2369621000000001E-2</v>
      </c>
      <c r="AN54" s="304">
        <v>1.3473063E-2</v>
      </c>
      <c r="AO54" s="304">
        <v>1.1590227999999999E-2</v>
      </c>
      <c r="AP54" s="304">
        <v>0</v>
      </c>
      <c r="AQ54" s="304">
        <v>1.7237979999999999E-3</v>
      </c>
      <c r="AR54" s="304">
        <v>5.9655589999999996E-3</v>
      </c>
      <c r="AS54" s="304">
        <v>3.427416E-3</v>
      </c>
      <c r="AT54" s="304">
        <v>1.2743124999999999E-2</v>
      </c>
      <c r="AU54" s="304">
        <v>6.8215560000000003E-3</v>
      </c>
    </row>
    <row r="55" spans="1:47">
      <c r="A55" s="14" t="str">
        <f>RunTime!A55</f>
        <v>482.sphinx3</v>
      </c>
      <c r="B55" s="14" t="s">
        <v>354</v>
      </c>
      <c r="C55" s="297">
        <v>0</v>
      </c>
      <c r="D55" s="297">
        <v>6.0885640000000003E-3</v>
      </c>
      <c r="E55" s="298">
        <v>3.4260200000000001E-3</v>
      </c>
      <c r="F55" s="299">
        <v>5.7460610000000002E-3</v>
      </c>
      <c r="G55" s="300">
        <v>1.0399904999999999E-2</v>
      </c>
      <c r="H55" s="300">
        <v>1.1212053E-2</v>
      </c>
      <c r="I55" s="300">
        <v>2.5851201000000001E-2</v>
      </c>
      <c r="J55" s="300">
        <v>2.6275999999999999E-3</v>
      </c>
      <c r="K55" s="300">
        <v>2.9126477000000001E-2</v>
      </c>
      <c r="L55" s="300">
        <v>3.6811069999999999E-3</v>
      </c>
      <c r="M55" s="300">
        <v>1.7943614E-2</v>
      </c>
      <c r="N55" s="300">
        <v>5.5757599999999999E-3</v>
      </c>
      <c r="O55" s="300">
        <v>7.4048610000000004E-3</v>
      </c>
      <c r="P55" s="300">
        <v>9.1317150000000003E-3</v>
      </c>
      <c r="Q55" s="300">
        <v>1.7034896000000001E-2</v>
      </c>
      <c r="R55" s="300">
        <v>4.4665027000000003E-2</v>
      </c>
      <c r="S55" s="300">
        <v>1.0032156E-2</v>
      </c>
      <c r="T55" s="300">
        <v>2.3112602999999999E-2</v>
      </c>
      <c r="U55" s="300">
        <v>1.2701377E-2</v>
      </c>
      <c r="V55" s="300">
        <v>4.2073070000000004E-3</v>
      </c>
      <c r="W55" s="300">
        <v>9.4539859999999993E-3</v>
      </c>
      <c r="X55" s="300">
        <v>1.028185E-2</v>
      </c>
      <c r="Y55" s="300">
        <v>1.6062514E-2</v>
      </c>
      <c r="Z55" s="300">
        <v>2.1278629999999998E-3</v>
      </c>
      <c r="AA55" s="301">
        <v>0.168441911</v>
      </c>
      <c r="AB55" s="301">
        <v>0</v>
      </c>
      <c r="AC55" s="302">
        <v>3.246423E-3</v>
      </c>
      <c r="AD55" s="302">
        <v>5.5323200000000003E-3</v>
      </c>
      <c r="AE55" s="302">
        <v>1.5365833000000001E-2</v>
      </c>
      <c r="AF55" s="303">
        <v>2.826308E-3</v>
      </c>
      <c r="AG55" s="303">
        <v>0</v>
      </c>
      <c r="AH55" s="303">
        <v>7.4239550000000003E-3</v>
      </c>
      <c r="AI55" s="304">
        <v>1.2081784E-2</v>
      </c>
      <c r="AJ55" s="304">
        <v>3.0799791999999999E-2</v>
      </c>
      <c r="AK55" s="304">
        <v>1.3889843000000001E-2</v>
      </c>
      <c r="AL55" s="304">
        <v>6.1746989999999996E-3</v>
      </c>
      <c r="AM55" s="304">
        <v>8.6153080000000003E-3</v>
      </c>
      <c r="AN55" s="304">
        <v>2.7865958999999999E-2</v>
      </c>
      <c r="AO55" s="304">
        <v>5.1098360000000004E-3</v>
      </c>
      <c r="AP55" s="304">
        <v>2.4165787000000001E-2</v>
      </c>
      <c r="AQ55" s="304">
        <v>8.6957949999999992E-3</v>
      </c>
      <c r="AR55" s="304">
        <v>8.8978809999999998E-3</v>
      </c>
      <c r="AS55" s="304">
        <v>3.3397275999999997E-2</v>
      </c>
      <c r="AT55" s="304">
        <v>5.5484851000000002E-2</v>
      </c>
      <c r="AU55" s="304">
        <v>5.8649440000000004E-3</v>
      </c>
    </row>
    <row r="56" spans="1:47">
      <c r="A56" s="14" t="str">
        <f>RunTime!A56</f>
        <v>blackscholes</v>
      </c>
      <c r="B56" s="14" t="s">
        <v>355</v>
      </c>
      <c r="C56" s="297">
        <v>2.1274459999999999E-3</v>
      </c>
      <c r="D56" s="297">
        <v>5.2995309999999997E-3</v>
      </c>
      <c r="E56" s="298">
        <v>8.8422100000000003E-4</v>
      </c>
      <c r="F56" s="299">
        <v>3.6555350000000001E-3</v>
      </c>
      <c r="G56" s="300">
        <v>2.2062017E-2</v>
      </c>
      <c r="H56" s="300">
        <v>9.5291739999999996E-3</v>
      </c>
      <c r="I56" s="300">
        <v>1.6101511999999998E-2</v>
      </c>
      <c r="J56" s="300">
        <v>6.4390979999999999E-3</v>
      </c>
      <c r="K56" s="300">
        <v>2.941295E-3</v>
      </c>
      <c r="L56" s="300">
        <v>6.0044240000000004E-3</v>
      </c>
      <c r="M56" s="300">
        <v>9.9266230000000007E-3</v>
      </c>
      <c r="N56" s="300">
        <v>9.9849629999999995E-3</v>
      </c>
      <c r="O56" s="300">
        <v>1.5763914E-2</v>
      </c>
      <c r="P56" s="300">
        <v>1.4861038E-2</v>
      </c>
      <c r="Q56" s="300">
        <v>4.8742919999999997E-3</v>
      </c>
      <c r="R56" s="300">
        <v>6.760589E-3</v>
      </c>
      <c r="S56" s="300">
        <v>2.0792779999999999E-3</v>
      </c>
      <c r="T56" s="300">
        <v>3.94043E-3</v>
      </c>
      <c r="U56" s="300">
        <v>1.7795109999999999E-3</v>
      </c>
      <c r="V56" s="300">
        <v>5.0739600000000002E-4</v>
      </c>
      <c r="W56" s="300">
        <v>1.949866E-3</v>
      </c>
      <c r="X56" s="300">
        <v>8.7356200000000004E-4</v>
      </c>
      <c r="Y56" s="300">
        <v>0.15124359800000001</v>
      </c>
      <c r="Z56" s="300">
        <v>1.928232E-3</v>
      </c>
      <c r="AA56" s="301">
        <v>1.540816E-3</v>
      </c>
      <c r="AB56" s="301">
        <v>1.402887E-3</v>
      </c>
      <c r="AC56" s="302">
        <v>1.1212789000000001E-2</v>
      </c>
      <c r="AD56" s="302">
        <v>3.1159E-3</v>
      </c>
      <c r="AE56" s="302">
        <v>7.3180800000000002E-4</v>
      </c>
      <c r="AF56" s="303">
        <v>9.63242E-4</v>
      </c>
      <c r="AG56" s="303">
        <v>4.1988099999999999E-4</v>
      </c>
      <c r="AH56" s="303">
        <v>1.4348799999999999E-4</v>
      </c>
      <c r="AI56" s="304">
        <v>4.1495289999999999E-3</v>
      </c>
      <c r="AJ56" s="304">
        <v>4.7440190000000004E-3</v>
      </c>
      <c r="AK56" s="304">
        <v>2.587719E-3</v>
      </c>
      <c r="AL56" s="304">
        <v>1.361697E-3</v>
      </c>
      <c r="AM56" s="304">
        <v>2.3676669999999999E-3</v>
      </c>
      <c r="AN56" s="304">
        <v>2.0935419999999999E-3</v>
      </c>
      <c r="AO56" s="304">
        <v>1.7229070000000001E-3</v>
      </c>
      <c r="AP56" s="304">
        <v>1.763808E-3</v>
      </c>
      <c r="AQ56" s="304">
        <v>1.2825390000000001E-3</v>
      </c>
      <c r="AR56" s="304">
        <v>2.0390270000000001E-3</v>
      </c>
      <c r="AS56" s="304">
        <v>1.317499E-3</v>
      </c>
      <c r="AT56" s="304">
        <v>1.690869E-3</v>
      </c>
      <c r="AU56" s="304">
        <v>1.276171E-3</v>
      </c>
    </row>
    <row r="57" spans="1:47">
      <c r="A57" s="14" t="str">
        <f>RunTime!A57</f>
        <v>bodytrack</v>
      </c>
      <c r="B57" s="14" t="s">
        <v>355</v>
      </c>
      <c r="C57" s="297">
        <v>5.7785739999999999E-3</v>
      </c>
      <c r="D57" s="297">
        <v>9.9412579999999997E-3</v>
      </c>
      <c r="E57" s="298">
        <v>4.5163529999999999E-3</v>
      </c>
      <c r="F57" s="299">
        <v>3.6386560000000001E-3</v>
      </c>
      <c r="G57" s="300">
        <v>8.713986E-3</v>
      </c>
      <c r="H57" s="300">
        <v>1.7626013999999999E-2</v>
      </c>
      <c r="I57" s="300">
        <v>1.3079774000000001E-2</v>
      </c>
      <c r="J57" s="300">
        <v>8.9432109999999995E-3</v>
      </c>
      <c r="K57" s="300">
        <v>1.3248858000000001E-2</v>
      </c>
      <c r="L57" s="300">
        <v>1.3093499E-2</v>
      </c>
      <c r="M57" s="300">
        <v>8.9884240000000001E-3</v>
      </c>
      <c r="N57" s="300">
        <v>5.5811410000000004E-3</v>
      </c>
      <c r="O57" s="300">
        <v>7.640244E-3</v>
      </c>
      <c r="P57" s="300">
        <v>3.8510670000000001E-3</v>
      </c>
      <c r="Q57" s="300">
        <v>9.3047979999999995E-3</v>
      </c>
      <c r="R57" s="300">
        <v>5.8706380000000001E-3</v>
      </c>
      <c r="S57" s="300">
        <v>9.9478550000000002E-3</v>
      </c>
      <c r="T57" s="300">
        <v>5.6204999999999996E-3</v>
      </c>
      <c r="U57" s="300">
        <v>2.4500070000000001E-3</v>
      </c>
      <c r="V57" s="300">
        <v>9.9621780000000004E-3</v>
      </c>
      <c r="W57" s="300">
        <v>2.6004779999999998E-3</v>
      </c>
      <c r="X57" s="300">
        <v>1.616361E-3</v>
      </c>
      <c r="Y57" s="300">
        <v>5.4691330000000002E-3</v>
      </c>
      <c r="Z57" s="300">
        <v>3.59136E-3</v>
      </c>
      <c r="AA57" s="301">
        <v>1.2042540000000001E-3</v>
      </c>
      <c r="AB57" s="301">
        <v>3.6707599999999999E-3</v>
      </c>
      <c r="AC57" s="302">
        <v>3.5102690999999998E-2</v>
      </c>
      <c r="AD57" s="302">
        <v>1.2279518999999999E-2</v>
      </c>
      <c r="AE57" s="302">
        <v>2.9440270000000001E-3</v>
      </c>
      <c r="AF57" s="303">
        <v>9.1222099999999995E-4</v>
      </c>
      <c r="AG57" s="303">
        <v>6.3413469999999998E-3</v>
      </c>
      <c r="AH57" s="303">
        <v>3.3413779999999999E-3</v>
      </c>
      <c r="AI57" s="304">
        <v>4.8437380000000002E-3</v>
      </c>
      <c r="AJ57" s="304">
        <v>8.2232130000000001E-3</v>
      </c>
      <c r="AK57" s="304">
        <v>2.6614120000000002E-3</v>
      </c>
      <c r="AL57" s="304">
        <v>2.4286529999999998E-3</v>
      </c>
      <c r="AM57" s="304">
        <v>7.5802869999999998E-3</v>
      </c>
      <c r="AN57" s="304">
        <v>4.0139290000000003E-3</v>
      </c>
      <c r="AO57" s="304">
        <v>8.7102729999999993E-3</v>
      </c>
      <c r="AP57" s="304">
        <v>8.5202560000000004E-3</v>
      </c>
      <c r="AQ57" s="304">
        <v>5.4042719999999999E-3</v>
      </c>
      <c r="AR57" s="304">
        <v>4.540161E-3</v>
      </c>
      <c r="AS57" s="304">
        <v>4.9935830000000002E-3</v>
      </c>
      <c r="AT57" s="304">
        <v>3.1725009999999999E-3</v>
      </c>
      <c r="AU57" s="304">
        <v>5.9232499999999997E-3</v>
      </c>
    </row>
    <row r="58" spans="1:47">
      <c r="A58" s="14" t="str">
        <f>RunTime!A58</f>
        <v>canneal</v>
      </c>
      <c r="B58" s="14" t="s">
        <v>355</v>
      </c>
      <c r="C58" s="297">
        <v>1.5798881000000001E-2</v>
      </c>
      <c r="D58" s="297">
        <v>1.3634459999999999E-3</v>
      </c>
      <c r="E58" s="298">
        <v>2.4619490000000002E-3</v>
      </c>
      <c r="F58" s="299">
        <v>1.3371220000000001E-3</v>
      </c>
      <c r="G58" s="300">
        <v>2.2794163999999999E-2</v>
      </c>
      <c r="H58" s="300">
        <v>6.0015600000000004E-3</v>
      </c>
      <c r="I58" s="300">
        <v>8.3085889999999999E-3</v>
      </c>
      <c r="J58" s="300">
        <v>4.5086010000000001E-3</v>
      </c>
      <c r="K58" s="300">
        <v>8.2767280000000006E-3</v>
      </c>
      <c r="L58" s="300">
        <v>3.5791289999999999E-3</v>
      </c>
      <c r="M58" s="300">
        <v>5.0627509999999999E-3</v>
      </c>
      <c r="N58" s="300">
        <v>1.7751010000000001E-3</v>
      </c>
      <c r="O58" s="300">
        <v>4.7526319999999997E-3</v>
      </c>
      <c r="P58" s="300">
        <v>4.655485E-3</v>
      </c>
      <c r="Q58" s="300">
        <v>7.5315130000000001E-3</v>
      </c>
      <c r="R58" s="300">
        <v>1.1459278E-2</v>
      </c>
      <c r="S58" s="300">
        <v>1.6727091999999999E-2</v>
      </c>
      <c r="T58" s="300">
        <v>1.0187343999999999E-2</v>
      </c>
      <c r="U58" s="300">
        <v>1.6588359999999999E-3</v>
      </c>
      <c r="V58" s="300">
        <v>2.112685E-3</v>
      </c>
      <c r="W58" s="300">
        <v>3.779672E-3</v>
      </c>
      <c r="X58" s="300">
        <v>8.2165020000000005E-3</v>
      </c>
      <c r="Y58" s="300">
        <v>3.4209660000000001E-3</v>
      </c>
      <c r="Z58" s="300">
        <v>2.0027780000000002E-3</v>
      </c>
      <c r="AA58" s="301">
        <v>5.799897E-3</v>
      </c>
      <c r="AB58" s="301">
        <v>5.686282E-3</v>
      </c>
      <c r="AC58" s="302">
        <v>3.479836E-3</v>
      </c>
      <c r="AD58" s="302">
        <v>1.0455320000000001E-2</v>
      </c>
      <c r="AE58" s="302">
        <v>1.7746579999999999E-3</v>
      </c>
      <c r="AF58" s="303">
        <v>1.4355698E-2</v>
      </c>
      <c r="AG58" s="303">
        <v>2.865013E-3</v>
      </c>
      <c r="AH58" s="303">
        <v>3.9158296000000002E-2</v>
      </c>
      <c r="AI58" s="304">
        <v>7.4844040000000001E-3</v>
      </c>
      <c r="AJ58" s="304">
        <v>2.7829080000000002E-3</v>
      </c>
      <c r="AK58" s="304">
        <v>5.3512990000000003E-3</v>
      </c>
      <c r="AL58" s="304">
        <v>1.929084E-3</v>
      </c>
      <c r="AM58" s="304">
        <v>4.9785999999999997E-3</v>
      </c>
      <c r="AN58" s="304">
        <v>5.4138729999999996E-3</v>
      </c>
      <c r="AO58" s="304">
        <v>5.2283709999999999E-3</v>
      </c>
      <c r="AP58" s="304">
        <v>2.7776910000000001E-3</v>
      </c>
      <c r="AQ58" s="304">
        <v>2.4161199999999999E-3</v>
      </c>
      <c r="AR58" s="304">
        <v>2.4111950000000001E-3</v>
      </c>
      <c r="AS58" s="304">
        <v>1.4851389999999999E-3</v>
      </c>
      <c r="AT58" s="304">
        <v>8.0415790000000001E-3</v>
      </c>
      <c r="AU58" s="304">
        <v>1.1494435000000001E-2</v>
      </c>
    </row>
    <row r="59" spans="1:47">
      <c r="A59" s="14" t="str">
        <f>RunTime!A59</f>
        <v>facesim</v>
      </c>
      <c r="B59" s="14" t="s">
        <v>355</v>
      </c>
      <c r="C59" s="297">
        <v>2.5414546E-2</v>
      </c>
      <c r="D59" s="297">
        <v>2.4662740000000001E-3</v>
      </c>
      <c r="E59" s="298">
        <v>6.0970479999999999E-3</v>
      </c>
      <c r="F59" s="299">
        <v>3.284627E-3</v>
      </c>
      <c r="G59" s="300">
        <v>1.5167121E-2</v>
      </c>
      <c r="H59" s="300">
        <v>7.6974360000000002E-3</v>
      </c>
      <c r="I59" s="300">
        <v>7.2518060000000004E-3</v>
      </c>
      <c r="J59" s="300">
        <v>4.3139959999999996E-3</v>
      </c>
      <c r="K59" s="300">
        <v>5.6499050000000002E-3</v>
      </c>
      <c r="L59" s="300">
        <v>8.1842630000000006E-3</v>
      </c>
      <c r="M59" s="300">
        <v>3.8997599999999999E-3</v>
      </c>
      <c r="N59" s="300">
        <v>1.379314E-3</v>
      </c>
      <c r="O59" s="300">
        <v>1.2293479999999999E-3</v>
      </c>
      <c r="P59" s="300">
        <v>1.668197E-3</v>
      </c>
      <c r="Q59" s="300">
        <v>1.9630239999999998E-3</v>
      </c>
      <c r="R59" s="300">
        <v>1.2730076E-2</v>
      </c>
      <c r="S59" s="300">
        <v>2.7073779999999999E-3</v>
      </c>
      <c r="T59" s="300">
        <v>1.285785E-3</v>
      </c>
      <c r="U59" s="300">
        <v>1.198471E-3</v>
      </c>
      <c r="V59" s="300">
        <v>1.255162E-3</v>
      </c>
      <c r="W59" s="300">
        <v>2.058158E-3</v>
      </c>
      <c r="X59" s="300">
        <v>8.9400099999999995E-4</v>
      </c>
      <c r="Y59" s="300">
        <v>4.6612074000000003E-2</v>
      </c>
      <c r="Z59" s="300">
        <v>7.24604E-4</v>
      </c>
      <c r="AA59" s="301">
        <v>5.8169899999999997E-4</v>
      </c>
      <c r="AB59" s="301">
        <v>1.016589E-3</v>
      </c>
      <c r="AC59" s="302">
        <v>1.157205E-2</v>
      </c>
      <c r="AD59" s="302">
        <v>4.0447189999999996E-3</v>
      </c>
      <c r="AE59" s="302">
        <v>5.4152619999999997E-3</v>
      </c>
      <c r="AF59" s="303">
        <v>1.9173669999999999E-3</v>
      </c>
      <c r="AG59" s="303">
        <v>1.0010889999999999E-3</v>
      </c>
      <c r="AH59" s="303">
        <v>7.5525500000000003E-4</v>
      </c>
      <c r="AI59" s="304">
        <v>5.0421809999999997E-3</v>
      </c>
      <c r="AJ59" s="304">
        <v>3.3896320000000001E-3</v>
      </c>
      <c r="AK59" s="304">
        <v>2.6160659999999998E-3</v>
      </c>
      <c r="AL59" s="304">
        <v>3.3864530000000002E-3</v>
      </c>
      <c r="AM59" s="304">
        <v>1.5185651999999999E-2</v>
      </c>
      <c r="AN59" s="304">
        <v>1.8498632000000001E-2</v>
      </c>
      <c r="AO59" s="304">
        <v>1.4822839000000001E-2</v>
      </c>
      <c r="AP59" s="304">
        <v>5.8989250000000002E-3</v>
      </c>
      <c r="AQ59" s="304">
        <v>2.1059273E-2</v>
      </c>
      <c r="AR59" s="304">
        <v>6.5654600000000004E-4</v>
      </c>
      <c r="AS59" s="304">
        <v>1.5645349999999999E-3</v>
      </c>
      <c r="AT59" s="304">
        <v>8.2061700000000005E-4</v>
      </c>
      <c r="AU59" s="304">
        <v>6.6045199999999996E-4</v>
      </c>
    </row>
    <row r="60" spans="1:47">
      <c r="A60" s="14" t="str">
        <f>RunTime!A60</f>
        <v>ferret</v>
      </c>
      <c r="B60" s="14" t="s">
        <v>355</v>
      </c>
      <c r="C60" s="297">
        <v>3.756162E-3</v>
      </c>
      <c r="D60" s="297">
        <v>9.9413950000000004E-3</v>
      </c>
      <c r="E60" s="298">
        <v>4.0804229999999997E-3</v>
      </c>
      <c r="F60" s="299">
        <v>2.179496E-3</v>
      </c>
      <c r="G60" s="300">
        <v>2.3650984E-2</v>
      </c>
      <c r="H60" s="300">
        <v>2.7722673E-2</v>
      </c>
      <c r="I60" s="300">
        <v>1.4977802E-2</v>
      </c>
      <c r="J60" s="300">
        <v>2.9641120999999999E-2</v>
      </c>
      <c r="K60" s="300">
        <v>2.896062E-3</v>
      </c>
      <c r="L60" s="300">
        <v>9.395156E-3</v>
      </c>
      <c r="M60" s="300">
        <v>1.775453E-3</v>
      </c>
      <c r="N60" s="300">
        <v>2.3672760000000002E-3</v>
      </c>
      <c r="O60" s="300">
        <v>2.279208E-3</v>
      </c>
      <c r="P60" s="300">
        <v>5.8492500000000003E-4</v>
      </c>
      <c r="Q60" s="300">
        <v>3.0034889999999998E-3</v>
      </c>
      <c r="R60" s="300">
        <v>2.3176659999999999E-3</v>
      </c>
      <c r="S60" s="300">
        <v>2.2417380000000001E-3</v>
      </c>
      <c r="T60" s="300">
        <v>2.4624310000000002E-3</v>
      </c>
      <c r="U60" s="300">
        <v>4.2696999999999999E-4</v>
      </c>
      <c r="V60" s="300">
        <v>6.3101300000000004E-4</v>
      </c>
      <c r="W60" s="300">
        <v>5.0633799999999995E-4</v>
      </c>
      <c r="X60" s="300">
        <v>6.5281300000000003E-4</v>
      </c>
      <c r="Y60" s="300">
        <v>1.074532E-3</v>
      </c>
      <c r="Z60" s="300">
        <v>1.1169400000000001E-3</v>
      </c>
      <c r="AA60" s="301">
        <v>2.90038E-4</v>
      </c>
      <c r="AB60" s="301">
        <v>1.24121E-3</v>
      </c>
      <c r="AC60" s="302">
        <v>2.5040259999999999E-3</v>
      </c>
      <c r="AD60" s="302">
        <v>2.395861E-3</v>
      </c>
      <c r="AE60" s="302">
        <v>3.2390449999999999E-3</v>
      </c>
      <c r="AF60" s="303">
        <v>1.6898900000000001E-3</v>
      </c>
      <c r="AG60" s="303">
        <v>1.2842890000000001E-3</v>
      </c>
      <c r="AH60" s="303">
        <v>1.0136710000000001E-3</v>
      </c>
      <c r="AI60" s="304">
        <v>1.9833289999999998E-3</v>
      </c>
      <c r="AJ60" s="304">
        <v>2.6392130000000001E-3</v>
      </c>
      <c r="AK60" s="304">
        <v>1.7919660000000001E-3</v>
      </c>
      <c r="AL60" s="304">
        <v>1.6685560000000001E-3</v>
      </c>
      <c r="AM60" s="304">
        <v>1.7537169999999999E-3</v>
      </c>
      <c r="AN60" s="304">
        <v>2.9414889999999998E-3</v>
      </c>
      <c r="AO60" s="304">
        <v>4.5428090000000001E-3</v>
      </c>
      <c r="AP60" s="304">
        <v>5.3212720000000002E-3</v>
      </c>
      <c r="AQ60" s="304">
        <v>1.7084629999999999E-3</v>
      </c>
      <c r="AR60" s="304">
        <v>1.524905E-3</v>
      </c>
      <c r="AS60" s="304">
        <v>1.3845769999999999E-3</v>
      </c>
      <c r="AT60" s="304">
        <v>3.879193E-3</v>
      </c>
      <c r="AU60" s="304">
        <v>3.7963720000000001E-3</v>
      </c>
    </row>
    <row r="61" spans="1:47">
      <c r="A61" s="14" t="str">
        <f>RunTime!A61</f>
        <v>fluidanimate</v>
      </c>
      <c r="B61" s="14" t="s">
        <v>355</v>
      </c>
      <c r="C61" s="297">
        <v>4.8255500000000002E-4</v>
      </c>
      <c r="D61" s="297">
        <v>5.6560400000000004E-4</v>
      </c>
      <c r="E61" s="298">
        <v>2.048546E-3</v>
      </c>
      <c r="F61" s="299">
        <v>1.5584279999999999E-3</v>
      </c>
      <c r="G61" s="300">
        <v>1.3798973000000001E-2</v>
      </c>
      <c r="H61" s="300">
        <v>9.3434650000000005E-3</v>
      </c>
      <c r="I61" s="300">
        <v>5.8540570000000002E-3</v>
      </c>
      <c r="J61" s="300">
        <v>6.09613E-3</v>
      </c>
      <c r="K61" s="300">
        <v>8.7276360000000004E-3</v>
      </c>
      <c r="L61" s="300">
        <v>4.2671599999999999E-3</v>
      </c>
      <c r="M61" s="300">
        <v>4.3865070000000004E-3</v>
      </c>
      <c r="N61" s="300">
        <v>5.2458699999999997E-3</v>
      </c>
      <c r="O61" s="300">
        <v>2.245253E-3</v>
      </c>
      <c r="P61" s="300">
        <v>1.814092E-3</v>
      </c>
      <c r="Q61" s="300">
        <v>1.1231299E-2</v>
      </c>
      <c r="R61" s="300">
        <v>3.6847360000000001E-3</v>
      </c>
      <c r="S61" s="300">
        <v>7.154606E-3</v>
      </c>
      <c r="T61" s="300">
        <v>1.090342E-3</v>
      </c>
      <c r="U61" s="300">
        <v>1.395112E-3</v>
      </c>
      <c r="V61" s="300">
        <v>6.8413000000000002E-4</v>
      </c>
      <c r="W61" s="300">
        <v>2.7685399999999999E-4</v>
      </c>
      <c r="X61" s="300">
        <v>3.0896100000000001E-4</v>
      </c>
      <c r="Y61" s="300">
        <v>4.7719100000000002E-4</v>
      </c>
      <c r="Z61" s="300">
        <v>8.7452500000000002E-4</v>
      </c>
      <c r="AA61" s="301">
        <v>1.47102E-4</v>
      </c>
      <c r="AB61" s="301">
        <v>2.0222119999999998E-3</v>
      </c>
      <c r="AC61" s="302">
        <v>1.3218629999999999E-3</v>
      </c>
      <c r="AD61" s="302">
        <v>1.2266320000000001E-2</v>
      </c>
      <c r="AE61" s="302">
        <v>2.600308E-3</v>
      </c>
      <c r="AF61" s="303">
        <v>1.546464E-3</v>
      </c>
      <c r="AG61" s="303">
        <v>2.8929699999999999E-4</v>
      </c>
      <c r="AH61" s="303">
        <v>1.7834979999999999E-3</v>
      </c>
      <c r="AI61" s="304">
        <v>3.8162959999999998E-3</v>
      </c>
      <c r="AJ61" s="304">
        <v>6.7169980000000001E-3</v>
      </c>
      <c r="AK61" s="304">
        <v>2.653215E-3</v>
      </c>
      <c r="AL61" s="304">
        <v>2.8271310000000001E-3</v>
      </c>
      <c r="AM61" s="304">
        <v>2.3482030000000001E-3</v>
      </c>
      <c r="AN61" s="304">
        <v>2.4281419999999999E-3</v>
      </c>
      <c r="AO61" s="304">
        <v>1.984731E-3</v>
      </c>
      <c r="AP61" s="304">
        <v>1.2875409999999999E-3</v>
      </c>
      <c r="AQ61" s="304">
        <v>3.5432399999999999E-4</v>
      </c>
      <c r="AR61" s="304">
        <v>1.5833259999999999E-3</v>
      </c>
      <c r="AS61" s="304">
        <v>9.5991000000000002E-4</v>
      </c>
      <c r="AT61" s="304">
        <v>9.0464500000000004E-4</v>
      </c>
      <c r="AU61" s="304">
        <v>2.9562479999999999E-3</v>
      </c>
    </row>
    <row r="62" spans="1:47">
      <c r="A62" s="14" t="str">
        <f>RunTime!A62</f>
        <v>raytrace</v>
      </c>
      <c r="B62" s="14" t="s">
        <v>355</v>
      </c>
      <c r="C62" s="297">
        <v>1.076479E-3</v>
      </c>
      <c r="D62" s="297">
        <v>2.7596930000000001E-3</v>
      </c>
      <c r="E62" s="298">
        <v>1.696052E-3</v>
      </c>
      <c r="F62" s="299">
        <v>2.3423770000000001E-3</v>
      </c>
      <c r="G62" s="300">
        <v>3.1330972999999998E-2</v>
      </c>
      <c r="H62" s="300">
        <v>4.3243939999999996E-3</v>
      </c>
      <c r="I62" s="300">
        <v>4.4307119999999998E-3</v>
      </c>
      <c r="J62" s="300">
        <v>3.0185720000000002E-3</v>
      </c>
      <c r="K62" s="300">
        <v>5.9445080000000003E-3</v>
      </c>
      <c r="L62" s="300">
        <v>2.5332380000000002E-3</v>
      </c>
      <c r="M62" s="300">
        <v>3.7780449999999998E-3</v>
      </c>
      <c r="N62" s="300">
        <v>5.7318960000000002E-3</v>
      </c>
      <c r="O62" s="300">
        <v>2.1411899999999998E-3</v>
      </c>
      <c r="P62" s="300">
        <v>1.7613290000000001E-3</v>
      </c>
      <c r="Q62" s="300">
        <v>7.8889660000000007E-3</v>
      </c>
      <c r="R62" s="300">
        <v>4.8500669999999996E-3</v>
      </c>
      <c r="S62" s="300">
        <v>3.4348410000000001E-3</v>
      </c>
      <c r="T62" s="300">
        <v>3.3262890000000001E-3</v>
      </c>
      <c r="U62" s="300">
        <v>7.7599600000000004E-4</v>
      </c>
      <c r="V62" s="300">
        <v>1.9261250000000001E-3</v>
      </c>
      <c r="W62" s="300">
        <v>2.5560190000000001E-3</v>
      </c>
      <c r="X62" s="300">
        <v>5.6022400000000001E-4</v>
      </c>
      <c r="Y62" s="300">
        <v>4.9782861999999997E-2</v>
      </c>
      <c r="Z62" s="300">
        <v>1.0585569999999999E-3</v>
      </c>
      <c r="AA62" s="301">
        <v>3.7336699999999999E-4</v>
      </c>
      <c r="AB62" s="301">
        <v>3.1747200000000001E-4</v>
      </c>
      <c r="AC62" s="302">
        <v>1.332892E-3</v>
      </c>
      <c r="AD62" s="302">
        <v>1.570606E-3</v>
      </c>
      <c r="AE62" s="302">
        <v>8.9590600000000002E-4</v>
      </c>
      <c r="AF62" s="303">
        <v>9.3632999999999997E-4</v>
      </c>
      <c r="AG62" s="303">
        <v>1.92864E-4</v>
      </c>
      <c r="AH62" s="303">
        <v>3.4722799999999999E-4</v>
      </c>
      <c r="AI62" s="304">
        <v>2.0074450000000001E-3</v>
      </c>
      <c r="AJ62" s="304">
        <v>2.2132290000000002E-3</v>
      </c>
      <c r="AK62" s="304">
        <v>1.471722E-3</v>
      </c>
      <c r="AL62" s="304">
        <v>9.1763900000000004E-4</v>
      </c>
      <c r="AM62" s="304">
        <v>1.0682020000000001E-3</v>
      </c>
      <c r="AN62" s="304">
        <v>7.4090099999999997E-4</v>
      </c>
      <c r="AO62" s="304">
        <v>2.0352840000000001E-3</v>
      </c>
      <c r="AP62" s="304">
        <v>1.2627529999999999E-3</v>
      </c>
      <c r="AQ62" s="304">
        <v>7.99564E-4</v>
      </c>
      <c r="AR62" s="304">
        <v>1.3791439999999999E-3</v>
      </c>
      <c r="AS62" s="304">
        <v>7.7958499999999996E-4</v>
      </c>
      <c r="AT62" s="304">
        <v>8.9354600000000005E-4</v>
      </c>
      <c r="AU62" s="304">
        <v>4.1834100000000003E-4</v>
      </c>
    </row>
    <row r="63" spans="1:47">
      <c r="A63" s="14" t="str">
        <f>RunTime!A63</f>
        <v>streamcluster</v>
      </c>
      <c r="B63" s="14" t="s">
        <v>355</v>
      </c>
      <c r="C63" s="297">
        <v>7.7860099999999997E-4</v>
      </c>
      <c r="D63" s="297">
        <v>3.174128E-3</v>
      </c>
      <c r="E63" s="298">
        <v>9.4466299999999999E-4</v>
      </c>
      <c r="F63" s="299">
        <v>6.049174E-3</v>
      </c>
      <c r="G63" s="300">
        <v>4.7212265000000003E-2</v>
      </c>
      <c r="H63" s="300">
        <v>6.6515580000000001E-3</v>
      </c>
      <c r="I63" s="300">
        <v>9.5300880000000008E-3</v>
      </c>
      <c r="J63" s="300">
        <v>5.5730390000000001E-3</v>
      </c>
      <c r="K63" s="300">
        <v>1.5862393999999998E-2</v>
      </c>
      <c r="L63" s="300">
        <v>1.2010989999999999E-2</v>
      </c>
      <c r="M63" s="300">
        <v>1.2006413000000001E-2</v>
      </c>
      <c r="N63" s="300">
        <v>7.3770210000000001E-3</v>
      </c>
      <c r="O63" s="300">
        <v>3.3605639999999999E-3</v>
      </c>
      <c r="P63" s="300">
        <v>6.5399890000000004E-3</v>
      </c>
      <c r="Q63" s="300">
        <v>1.0232613999999999E-2</v>
      </c>
      <c r="R63" s="300">
        <v>8.034032E-3</v>
      </c>
      <c r="S63" s="300">
        <v>6.0005570000000001E-3</v>
      </c>
      <c r="T63" s="300">
        <v>2.6352530000000002E-3</v>
      </c>
      <c r="U63" s="300">
        <v>1.476988E-3</v>
      </c>
      <c r="V63" s="300">
        <v>1.374548E-3</v>
      </c>
      <c r="W63" s="300">
        <v>2.4207550000000001E-3</v>
      </c>
      <c r="X63" s="300">
        <v>1.9955569999999998E-3</v>
      </c>
      <c r="Y63" s="300">
        <v>4.9485800000000004E-4</v>
      </c>
      <c r="Z63" s="300">
        <v>1.2037930000000001E-3</v>
      </c>
      <c r="AA63" s="301">
        <v>1.756074E-3</v>
      </c>
      <c r="AB63" s="301">
        <v>1.001505E-3</v>
      </c>
      <c r="AC63" s="302">
        <v>3.0423540000000002E-3</v>
      </c>
      <c r="AD63" s="302">
        <v>2.2787380000000002E-3</v>
      </c>
      <c r="AE63" s="302">
        <v>7.7296099999999996E-4</v>
      </c>
      <c r="AF63" s="303">
        <v>1.5795220000000001E-3</v>
      </c>
      <c r="AG63" s="303">
        <v>2.2776299999999999E-4</v>
      </c>
      <c r="AH63" s="303">
        <v>6.6023600000000003E-4</v>
      </c>
      <c r="AI63" s="304">
        <v>1.7116035000000002E-2</v>
      </c>
      <c r="AJ63" s="304">
        <v>3.0565879999999998E-3</v>
      </c>
      <c r="AK63" s="304">
        <v>5.946977E-3</v>
      </c>
      <c r="AL63" s="304">
        <v>4.5728940000000001E-3</v>
      </c>
      <c r="AM63" s="304">
        <v>1.6456392E-2</v>
      </c>
      <c r="AN63" s="304">
        <v>2.4687279999999999E-3</v>
      </c>
      <c r="AO63" s="304">
        <v>1.12129E-3</v>
      </c>
      <c r="AP63" s="304">
        <v>3.5744660000000001E-3</v>
      </c>
      <c r="AQ63" s="304">
        <v>1.915391E-3</v>
      </c>
      <c r="AR63" s="304">
        <v>1.5405079999999999E-3</v>
      </c>
      <c r="AS63" s="304">
        <v>1.3330950000000001E-3</v>
      </c>
      <c r="AT63" s="304">
        <v>9.1638500000000003E-4</v>
      </c>
      <c r="AU63" s="304">
        <v>4.0085449999999996E-3</v>
      </c>
    </row>
    <row r="64" spans="1:47">
      <c r="A64" s="14" t="str">
        <f>RunTime!A64</f>
        <v>swaptions</v>
      </c>
      <c r="B64" s="14" t="s">
        <v>355</v>
      </c>
      <c r="C64" s="297">
        <v>3.8683839999999999E-3</v>
      </c>
      <c r="D64" s="297">
        <v>6.15049E-4</v>
      </c>
      <c r="E64" s="298">
        <v>2.4155699999999999E-4</v>
      </c>
      <c r="F64" s="299">
        <v>4.4150550000000002E-3</v>
      </c>
      <c r="G64" s="300">
        <v>3.9711218E-2</v>
      </c>
      <c r="H64" s="300">
        <v>9.0424389999999993E-3</v>
      </c>
      <c r="I64" s="300">
        <v>7.7380130000000002E-3</v>
      </c>
      <c r="J64" s="300">
        <v>4.4749560000000004E-3</v>
      </c>
      <c r="K64" s="300">
        <v>9.3353180000000004E-3</v>
      </c>
      <c r="L64" s="300">
        <v>1.3171316000000001E-2</v>
      </c>
      <c r="M64" s="300">
        <v>7.310881E-3</v>
      </c>
      <c r="N64" s="300">
        <v>1.0210191E-2</v>
      </c>
      <c r="O64" s="300">
        <v>3.8377910000000001E-3</v>
      </c>
      <c r="P64" s="300">
        <v>3.7642470000000001E-3</v>
      </c>
      <c r="Q64" s="300">
        <v>1.0096012E-2</v>
      </c>
      <c r="R64" s="300">
        <v>6.7177850000000004E-3</v>
      </c>
      <c r="S64" s="300">
        <v>1.1525572E-2</v>
      </c>
      <c r="T64" s="300">
        <v>3.475199E-3</v>
      </c>
      <c r="U64" s="300">
        <v>1.2119660000000001E-3</v>
      </c>
      <c r="V64" s="300">
        <v>5.1285299999999996E-4</v>
      </c>
      <c r="W64" s="300">
        <v>1.31379E-3</v>
      </c>
      <c r="X64" s="300">
        <v>2.0357050000000001E-3</v>
      </c>
      <c r="Y64" s="300">
        <v>4.1777350000000001E-3</v>
      </c>
      <c r="Z64" s="300">
        <v>3.9742999999999999E-4</v>
      </c>
      <c r="AA64" s="301">
        <v>5.7566500000000005E-4</v>
      </c>
      <c r="AB64" s="301">
        <v>3.8110800000000001E-4</v>
      </c>
      <c r="AC64" s="302">
        <v>6.043741E-3</v>
      </c>
      <c r="AD64" s="302">
        <v>1.7696949999999999E-3</v>
      </c>
      <c r="AE64" s="302">
        <v>5.4788700000000005E-4</v>
      </c>
      <c r="AF64" s="303">
        <v>4.1472640000000003E-3</v>
      </c>
      <c r="AG64" s="303">
        <v>2.1091299999999999E-4</v>
      </c>
      <c r="AH64" s="305">
        <v>4.7700000000000001E-5</v>
      </c>
      <c r="AI64" s="304">
        <v>1.3875034E-2</v>
      </c>
      <c r="AJ64" s="304">
        <v>7.4333339999999998E-3</v>
      </c>
      <c r="AK64" s="304">
        <v>1.8637638000000002E-2</v>
      </c>
      <c r="AL64" s="304">
        <v>4.2222500000000003E-3</v>
      </c>
      <c r="AM64" s="304">
        <v>1.57552E-3</v>
      </c>
      <c r="AN64" s="304">
        <v>7.9222899999999998E-4</v>
      </c>
      <c r="AO64" s="304">
        <v>5.4334999999999995E-4</v>
      </c>
      <c r="AP64" s="304">
        <v>3.632171E-3</v>
      </c>
      <c r="AQ64" s="304">
        <v>4.0989800000000001E-4</v>
      </c>
      <c r="AR64" s="304">
        <v>1.002675E-3</v>
      </c>
      <c r="AS64" s="304">
        <v>1.646486E-3</v>
      </c>
      <c r="AT64" s="304">
        <v>1.281831E-3</v>
      </c>
      <c r="AU64" s="304">
        <v>1.3333100000000001E-3</v>
      </c>
    </row>
    <row r="65" spans="1:50">
      <c r="A65" s="14" t="str">
        <f>RunTime!A65</f>
        <v>vips</v>
      </c>
      <c r="B65" s="14" t="s">
        <v>355</v>
      </c>
      <c r="C65" s="297">
        <v>5.552703E-3</v>
      </c>
      <c r="D65" s="297">
        <v>5.5088730000000001E-3</v>
      </c>
      <c r="E65" s="298">
        <v>2.8372722999999999E-2</v>
      </c>
      <c r="F65" s="299">
        <v>2.4392592000000001E-2</v>
      </c>
      <c r="G65" s="300">
        <v>3.2451141000000003E-2</v>
      </c>
      <c r="H65" s="300">
        <v>8.1138189999999995E-3</v>
      </c>
      <c r="I65" s="300">
        <v>3.2091471000000003E-2</v>
      </c>
      <c r="J65" s="300">
        <v>5.6500509999999997E-3</v>
      </c>
      <c r="K65" s="300">
        <v>1.1270137E-2</v>
      </c>
      <c r="L65" s="300">
        <v>1.0113802E-2</v>
      </c>
      <c r="M65" s="300">
        <v>1.2029704E-2</v>
      </c>
      <c r="N65" s="300">
        <v>1.9599656999999999E-2</v>
      </c>
      <c r="O65" s="300">
        <v>1.7041818E-2</v>
      </c>
      <c r="P65" s="300">
        <v>1.6342405000000001E-2</v>
      </c>
      <c r="Q65" s="300">
        <v>6.3101670000000002E-3</v>
      </c>
      <c r="R65" s="300">
        <v>1.7379321999999999E-2</v>
      </c>
      <c r="S65" s="300">
        <v>2.1402040000000002E-3</v>
      </c>
      <c r="T65" s="300">
        <v>2.6848729999999999E-3</v>
      </c>
      <c r="U65" s="300">
        <v>2.9578429999999999E-3</v>
      </c>
      <c r="V65" s="300">
        <v>4.1147730000000004E-3</v>
      </c>
      <c r="W65" s="300">
        <v>4.4563290000000002E-3</v>
      </c>
      <c r="X65" s="300">
        <v>3.4173649999999999E-3</v>
      </c>
      <c r="Y65" s="300">
        <v>4.4303149999999998E-3</v>
      </c>
      <c r="Z65" s="300">
        <v>3.8304709999999998E-3</v>
      </c>
      <c r="AA65" s="301">
        <v>7.8119720000000004E-3</v>
      </c>
      <c r="AB65" s="301">
        <v>5.72274E-4</v>
      </c>
      <c r="AC65" s="302">
        <v>3.5364496000000002E-2</v>
      </c>
      <c r="AD65" s="302">
        <v>2.1005464000000001E-2</v>
      </c>
      <c r="AE65" s="302">
        <v>1.1541796E-2</v>
      </c>
      <c r="AF65" s="303">
        <v>4.4963390000000002E-3</v>
      </c>
      <c r="AG65" s="303">
        <v>1.310382E-2</v>
      </c>
      <c r="AH65" s="303">
        <v>1.334514E-3</v>
      </c>
      <c r="AI65" s="304">
        <v>1.8229769E-2</v>
      </c>
      <c r="AJ65" s="304">
        <v>2.6920657000000001E-2</v>
      </c>
      <c r="AK65" s="304">
        <v>2.0491538E-2</v>
      </c>
      <c r="AL65" s="304">
        <v>5.5343399999999996E-3</v>
      </c>
      <c r="AM65" s="304">
        <v>1.2334512000000001E-2</v>
      </c>
      <c r="AN65" s="304">
        <v>3.9495508999999998E-2</v>
      </c>
      <c r="AO65" s="304">
        <v>2.4492427000000001E-2</v>
      </c>
      <c r="AP65" s="304">
        <v>2.2321509999999999E-2</v>
      </c>
      <c r="AQ65" s="304">
        <v>8.9637729999999995E-3</v>
      </c>
      <c r="AR65" s="304">
        <v>1.4735653E-2</v>
      </c>
      <c r="AS65" s="304">
        <v>8.5220490000000003E-3</v>
      </c>
      <c r="AT65" s="304">
        <v>7.5021360000000004E-3</v>
      </c>
      <c r="AU65" s="304">
        <v>3.1063219999999999E-3</v>
      </c>
    </row>
    <row r="66" spans="1:50">
      <c r="A66" s="14" t="str">
        <f>RunTime!A66</f>
        <v>x264</v>
      </c>
      <c r="B66" s="14" t="s">
        <v>355</v>
      </c>
      <c r="C66" s="297">
        <v>6.2059860000000001E-3</v>
      </c>
      <c r="D66" s="297">
        <v>7.7272360000000002E-3</v>
      </c>
      <c r="E66" s="298">
        <v>2.7554799999999998E-3</v>
      </c>
      <c r="F66" s="299">
        <v>1.1065764000000001E-2</v>
      </c>
      <c r="G66" s="300">
        <v>1.6191810000000001E-2</v>
      </c>
      <c r="H66" s="300">
        <v>2.8112978E-2</v>
      </c>
      <c r="I66" s="300">
        <v>2.6738145000000001E-2</v>
      </c>
      <c r="J66" s="300">
        <v>6.8978920000000001E-3</v>
      </c>
      <c r="K66" s="300">
        <v>1.8336208999999999E-2</v>
      </c>
      <c r="L66" s="300">
        <v>6.2762427999999995E-2</v>
      </c>
      <c r="M66" s="300">
        <v>7.165589E-3</v>
      </c>
      <c r="N66" s="300">
        <v>1.5042811999999999E-2</v>
      </c>
      <c r="O66" s="300">
        <v>4.0149690000000002E-3</v>
      </c>
      <c r="P66" s="300">
        <v>5.0624759999999998E-3</v>
      </c>
      <c r="Q66" s="300">
        <v>1.1114008E-2</v>
      </c>
      <c r="R66" s="300">
        <v>1.0714473E-2</v>
      </c>
      <c r="S66" s="300">
        <v>8.4461699999999994E-3</v>
      </c>
      <c r="T66" s="300">
        <v>1.1290499000000001E-2</v>
      </c>
      <c r="U66" s="300">
        <v>2.1404380000000001E-3</v>
      </c>
      <c r="V66" s="300">
        <v>5.6361889999999998E-3</v>
      </c>
      <c r="W66" s="300">
        <v>2.3163950000000002E-3</v>
      </c>
      <c r="X66" s="300">
        <v>3.4003950000000001E-3</v>
      </c>
      <c r="Y66" s="300">
        <v>0.17379327899999999</v>
      </c>
      <c r="Z66" s="300">
        <v>5.5719250000000001E-3</v>
      </c>
      <c r="AA66" s="301">
        <v>2.9928400000000001E-3</v>
      </c>
      <c r="AB66" s="301">
        <v>8.1651109999999992E-3</v>
      </c>
      <c r="AC66" s="302">
        <v>1.0297575999999999E-2</v>
      </c>
      <c r="AD66" s="302">
        <v>6.0553550000000001E-3</v>
      </c>
      <c r="AE66" s="302">
        <v>7.5211419999999998E-3</v>
      </c>
      <c r="AF66" s="303">
        <v>8.4010909999999994E-3</v>
      </c>
      <c r="AG66" s="303">
        <v>9.1473140000000001E-3</v>
      </c>
      <c r="AH66" s="303">
        <v>1.614169E-2</v>
      </c>
      <c r="AI66" s="304">
        <v>5.7523979999999997E-3</v>
      </c>
      <c r="AJ66" s="304">
        <v>8.6509880000000001E-3</v>
      </c>
      <c r="AK66" s="304">
        <v>3.1798899999999999E-3</v>
      </c>
      <c r="AL66" s="304">
        <v>6.3556029999999996E-3</v>
      </c>
      <c r="AM66" s="304">
        <v>5.7108580000000001E-3</v>
      </c>
      <c r="AN66" s="304">
        <v>9.8350729999999997E-3</v>
      </c>
      <c r="AO66" s="304">
        <v>8.3453969999999992E-3</v>
      </c>
      <c r="AP66" s="304">
        <v>7.0451230000000004E-3</v>
      </c>
      <c r="AQ66" s="304">
        <v>6.2553080000000002E-3</v>
      </c>
      <c r="AR66" s="304">
        <v>1.0011205E-2</v>
      </c>
      <c r="AS66" s="304">
        <v>6.0944279999999998E-3</v>
      </c>
      <c r="AT66" s="304">
        <v>5.8787190000000001E-3</v>
      </c>
      <c r="AU66" s="304">
        <v>1.7746667000000001E-2</v>
      </c>
    </row>
    <row r="67" spans="1:50">
      <c r="A67" s="14"/>
      <c r="B67" s="14"/>
      <c r="C67" s="297"/>
      <c r="D67" s="297"/>
      <c r="E67" s="298"/>
      <c r="F67" s="299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1"/>
      <c r="AB67" s="301"/>
      <c r="AC67" s="302"/>
      <c r="AD67" s="302"/>
      <c r="AE67" s="302"/>
      <c r="AF67" s="303"/>
      <c r="AG67" s="303"/>
      <c r="AH67" s="303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</row>
    <row r="68" spans="1:50">
      <c r="A68" s="306" t="s">
        <v>293</v>
      </c>
      <c r="B68" s="306" t="s">
        <v>16</v>
      </c>
      <c r="C68" s="307">
        <f t="shared" ref="C68:H68" si="0">AVERAGE(C75:C78)</f>
        <v>1.3025633978422511E-2</v>
      </c>
      <c r="D68" s="307">
        <f t="shared" si="0"/>
        <v>1.1661218832227696E-2</v>
      </c>
      <c r="E68" s="308">
        <f t="shared" si="0"/>
        <v>1.3586016922219619E-2</v>
      </c>
      <c r="F68" s="309">
        <f t="shared" si="0"/>
        <v>1.2687437433399793E-2</v>
      </c>
      <c r="G68" s="310">
        <f t="shared" si="0"/>
        <v>1.4460402586246011E-2</v>
      </c>
      <c r="H68" s="310">
        <f t="shared" si="0"/>
        <v>1.2746521028266856E-2</v>
      </c>
      <c r="I68" s="310">
        <f t="shared" ref="I68:AT68" si="1">AVERAGE(I75:I78)</f>
        <v>1.1069220444069999E-2</v>
      </c>
      <c r="J68" s="310">
        <f t="shared" si="1"/>
        <v>9.6075666333209093E-3</v>
      </c>
      <c r="K68" s="310">
        <f t="shared" ref="K68:X68" si="2">AVERAGE(K75:K78)</f>
        <v>1.9060003010014714E-2</v>
      </c>
      <c r="L68" s="310">
        <f t="shared" si="2"/>
        <v>1.6910050194628712E-2</v>
      </c>
      <c r="M68" s="310">
        <f t="shared" si="2"/>
        <v>1.2578915940971833E-2</v>
      </c>
      <c r="N68" s="310">
        <f t="shared" si="2"/>
        <v>1.0852864440679795E-2</v>
      </c>
      <c r="O68" s="310">
        <f t="shared" si="2"/>
        <v>9.9034042574321045E-3</v>
      </c>
      <c r="P68" s="310">
        <f t="shared" si="2"/>
        <v>8.5738264284210188E-3</v>
      </c>
      <c r="Q68" s="310">
        <f t="shared" si="2"/>
        <v>1.6835853229267402E-2</v>
      </c>
      <c r="R68" s="310">
        <f t="shared" si="2"/>
        <v>1.6129184724422131E-2</v>
      </c>
      <c r="S68" s="310">
        <f t="shared" si="2"/>
        <v>1.5330958985557985E-2</v>
      </c>
      <c r="T68" s="310">
        <f t="shared" si="2"/>
        <v>1.3223662311553353E-2</v>
      </c>
      <c r="U68" s="310">
        <f t="shared" si="2"/>
        <v>9.801596891653901E-3</v>
      </c>
      <c r="V68" s="310">
        <f t="shared" si="2"/>
        <v>9.4501035804259656E-3</v>
      </c>
      <c r="W68" s="310">
        <f t="shared" si="2"/>
        <v>9.6347734914842623E-3</v>
      </c>
      <c r="X68" s="310">
        <f t="shared" si="2"/>
        <v>9.4233222758367471E-3</v>
      </c>
      <c r="Y68" s="310">
        <f t="shared" si="1"/>
        <v>2.2010652933316954E-2</v>
      </c>
      <c r="Z68" s="310">
        <f t="shared" ref="Z68:AH68" si="3">AVERAGE(Z75:Z78)</f>
        <v>8.9150650643495567E-3</v>
      </c>
      <c r="AA68" s="311">
        <f t="shared" si="3"/>
        <v>8.9243500607633433E-3</v>
      </c>
      <c r="AB68" s="311">
        <f t="shared" si="3"/>
        <v>7.868554041222206E-3</v>
      </c>
      <c r="AC68" s="312">
        <f t="shared" si="3"/>
        <v>1.7773652989688353E-2</v>
      </c>
      <c r="AD68" s="312">
        <f t="shared" si="3"/>
        <v>1.9857565066367953E-2</v>
      </c>
      <c r="AE68" s="312">
        <f t="shared" si="3"/>
        <v>1.4017963052510209E-2</v>
      </c>
      <c r="AF68" s="313">
        <f t="shared" si="3"/>
        <v>6.2018512143194966E-3</v>
      </c>
      <c r="AG68" s="313">
        <f t="shared" si="3"/>
        <v>7.4914988276718348E-3</v>
      </c>
      <c r="AH68" s="313">
        <f t="shared" si="3"/>
        <v>1.4058232886050856E-2</v>
      </c>
      <c r="AI68" s="314">
        <f t="shared" si="1"/>
        <v>1.1108335955133681E-2</v>
      </c>
      <c r="AJ68" s="314">
        <f>AVERAGE(AJ75:AJ78)</f>
        <v>1.2011915412727418E-2</v>
      </c>
      <c r="AK68" s="314">
        <f>AVERAGE(AK75:AK78)</f>
        <v>9.7445240938654233E-3</v>
      </c>
      <c r="AL68" s="314">
        <f t="shared" si="1"/>
        <v>9.2525077709108752E-3</v>
      </c>
      <c r="AM68" s="314">
        <f t="shared" si="1"/>
        <v>9.9890586321662207E-3</v>
      </c>
      <c r="AN68" s="314">
        <f>AVERAGE(AN75:AN78)</f>
        <v>1.9109545400422794E-2</v>
      </c>
      <c r="AO68" s="314">
        <f>AVERAGE(AO75:AO78)</f>
        <v>1.7820267349034111E-2</v>
      </c>
      <c r="AP68" s="314">
        <f>AVERAGE(AP75:AP78)</f>
        <v>1.5255943740726464E-2</v>
      </c>
      <c r="AQ68" s="314">
        <f>AVERAGE(AQ75:AQ78)</f>
        <v>1.0610523452516913E-2</v>
      </c>
      <c r="AR68" s="314">
        <f>AVERAGE(AR75:AR78)</f>
        <v>1.2709037298938646E-2</v>
      </c>
      <c r="AS68" s="314">
        <f t="shared" ref="AS68" si="4">AVERAGE(AS75:AS78)</f>
        <v>1.2661225955781515E-2</v>
      </c>
      <c r="AT68" s="314">
        <f t="shared" si="1"/>
        <v>1.0336274095294515E-2</v>
      </c>
      <c r="AU68" s="314">
        <f>AVERAGE(AU75:AU78)</f>
        <v>9.9663593131273376E-3</v>
      </c>
      <c r="AV68" s="152"/>
      <c r="AW68" s="154"/>
      <c r="AX68" s="154"/>
    </row>
    <row r="69" spans="1:50">
      <c r="A69" s="280" t="s">
        <v>288</v>
      </c>
      <c r="B69" s="280" t="s">
        <v>16</v>
      </c>
      <c r="C69" s="297">
        <f t="shared" ref="C69:H69" si="5">AVERAGE(C71,C72)</f>
        <v>1.4550999926057769E-2</v>
      </c>
      <c r="D69" s="297">
        <f t="shared" si="5"/>
        <v>1.2657754533332503E-2</v>
      </c>
      <c r="E69" s="298">
        <f t="shared" si="5"/>
        <v>1.431741082552565E-2</v>
      </c>
      <c r="F69" s="299">
        <f t="shared" si="5"/>
        <v>1.1710654513886847E-2</v>
      </c>
      <c r="G69" s="300">
        <f t="shared" si="5"/>
        <v>1.249102271139127E-2</v>
      </c>
      <c r="H69" s="300">
        <f t="shared" si="5"/>
        <v>1.1496835671771852E-2</v>
      </c>
      <c r="I69" s="300">
        <f t="shared" ref="I69:AT69" si="6">AVERAGE(I71,I72)</f>
        <v>1.006494434659032E-2</v>
      </c>
      <c r="J69" s="300">
        <f t="shared" si="6"/>
        <v>9.2026073990618754E-3</v>
      </c>
      <c r="K69" s="300">
        <f t="shared" ref="K69:X69" si="7">AVERAGE(K71,K72)</f>
        <v>1.6795512687471682E-2</v>
      </c>
      <c r="L69" s="300">
        <f t="shared" si="7"/>
        <v>1.391417287756015E-2</v>
      </c>
      <c r="M69" s="300">
        <f t="shared" si="7"/>
        <v>1.3313409589572018E-2</v>
      </c>
      <c r="N69" s="300">
        <f t="shared" si="7"/>
        <v>1.071321423250814E-2</v>
      </c>
      <c r="O69" s="300">
        <f t="shared" si="7"/>
        <v>1.035819193278268E-2</v>
      </c>
      <c r="P69" s="300">
        <f t="shared" si="7"/>
        <v>8.8133444563406535E-3</v>
      </c>
      <c r="Q69" s="300">
        <f t="shared" si="7"/>
        <v>1.6052570168300223E-2</v>
      </c>
      <c r="R69" s="300">
        <f t="shared" si="7"/>
        <v>1.5518494011323148E-2</v>
      </c>
      <c r="S69" s="300">
        <f t="shared" si="7"/>
        <v>1.4795339581983416E-2</v>
      </c>
      <c r="T69" s="300">
        <f t="shared" si="7"/>
        <v>1.3170790173073781E-2</v>
      </c>
      <c r="U69" s="300">
        <f t="shared" si="7"/>
        <v>1.0457497239579332E-2</v>
      </c>
      <c r="V69" s="300">
        <f t="shared" si="7"/>
        <v>9.6916712902047134E-3</v>
      </c>
      <c r="W69" s="300">
        <f t="shared" si="7"/>
        <v>9.8462130545848986E-3</v>
      </c>
      <c r="X69" s="300">
        <f t="shared" si="7"/>
        <v>1.0508534215563015E-2</v>
      </c>
      <c r="Y69" s="300">
        <f t="shared" si="6"/>
        <v>2.0499027788379885E-2</v>
      </c>
      <c r="Z69" s="300">
        <f t="shared" ref="Z69:AH69" si="8">AVERAGE(Z71,Z72)</f>
        <v>1.02411566213759E-2</v>
      </c>
      <c r="AA69" s="301">
        <f t="shared" si="8"/>
        <v>9.9677908778403462E-3</v>
      </c>
      <c r="AB69" s="301">
        <f t="shared" si="8"/>
        <v>8.5101745403560018E-3</v>
      </c>
      <c r="AC69" s="302">
        <f t="shared" si="8"/>
        <v>1.516641400318482E-2</v>
      </c>
      <c r="AD69" s="302">
        <f t="shared" si="8"/>
        <v>1.8524977525509266E-2</v>
      </c>
      <c r="AE69" s="302">
        <f t="shared" si="8"/>
        <v>1.5804087400459025E-2</v>
      </c>
      <c r="AF69" s="303">
        <f t="shared" si="8"/>
        <v>6.144660758447584E-3</v>
      </c>
      <c r="AG69" s="303">
        <f t="shared" si="8"/>
        <v>7.7464386003391929E-3</v>
      </c>
      <c r="AH69" s="303">
        <f t="shared" si="8"/>
        <v>1.6189528622907717E-2</v>
      </c>
      <c r="AI69" s="304">
        <f t="shared" si="6"/>
        <v>1.110760352517081E-2</v>
      </c>
      <c r="AJ69" s="304">
        <f>AVERAGE(AJ71,AJ72)</f>
        <v>1.2025676806890631E-2</v>
      </c>
      <c r="AK69" s="304">
        <f>AVERAGE(AK71,AK72)</f>
        <v>1.0487387099906742E-2</v>
      </c>
      <c r="AL69" s="304">
        <f t="shared" si="6"/>
        <v>9.8912703479634087E-3</v>
      </c>
      <c r="AM69" s="304">
        <f t="shared" si="6"/>
        <v>1.0419354478349196E-2</v>
      </c>
      <c r="AN69" s="304">
        <f>AVERAGE(AN71,AN72)</f>
        <v>1.8556990422585986E-2</v>
      </c>
      <c r="AO69" s="304">
        <f>AVERAGE(AO71,AO72)</f>
        <v>1.7014916066941235E-2</v>
      </c>
      <c r="AP69" s="304">
        <f>AVERAGE(AP71,AP72)</f>
        <v>1.5003847886705394E-2</v>
      </c>
      <c r="AQ69" s="304">
        <f>AVERAGE(AQ71,AQ72)</f>
        <v>1.1204896761814404E-2</v>
      </c>
      <c r="AR69" s="304">
        <f>AVERAGE(AR71,AR72)</f>
        <v>1.2965569718952458E-2</v>
      </c>
      <c r="AS69" s="304">
        <f t="shared" ref="AS69" si="9">AVERAGE(AS71,AS72)</f>
        <v>1.2938266950244581E-2</v>
      </c>
      <c r="AT69" s="304">
        <f t="shared" si="6"/>
        <v>1.1207671092248199E-2</v>
      </c>
      <c r="AU69" s="304">
        <f>AVERAGE(AU71,AU72)</f>
        <v>1.0331665911058271E-2</v>
      </c>
      <c r="AV69" s="153"/>
    </row>
    <row r="70" spans="1:50">
      <c r="A70" s="280" t="s">
        <v>88</v>
      </c>
      <c r="B70" s="280" t="s">
        <v>16</v>
      </c>
      <c r="C70" s="297">
        <f t="shared" ref="C70:H70" si="10">AVERAGE(C6:C66)</f>
        <v>1.4628277200495679E-2</v>
      </c>
      <c r="D70" s="297">
        <f t="shared" si="10"/>
        <v>1.3443444481995347E-2</v>
      </c>
      <c r="E70" s="298">
        <f t="shared" si="10"/>
        <v>1.2575352089309245E-2</v>
      </c>
      <c r="F70" s="299">
        <f t="shared" si="10"/>
        <v>1.0603167230489305E-2</v>
      </c>
      <c r="G70" s="300">
        <f t="shared" si="10"/>
        <v>1.3270497309970637E-2</v>
      </c>
      <c r="H70" s="300">
        <f t="shared" si="10"/>
        <v>1.1827329186478511E-2</v>
      </c>
      <c r="I70" s="300">
        <f t="shared" ref="I70:AT70" si="11">AVERAGE(I6:I66)</f>
        <v>1.022730703746328E-2</v>
      </c>
      <c r="J70" s="300">
        <f t="shared" si="11"/>
        <v>9.3409348548577058E-3</v>
      </c>
      <c r="K70" s="300">
        <f t="shared" ref="K70:X70" si="12">AVERAGE(K6:K66)</f>
        <v>1.6220733064150346E-2</v>
      </c>
      <c r="L70" s="300">
        <f t="shared" si="12"/>
        <v>1.3107211915433627E-2</v>
      </c>
      <c r="M70" s="300">
        <f t="shared" si="12"/>
        <v>1.3415001823801504E-2</v>
      </c>
      <c r="N70" s="300">
        <f t="shared" si="12"/>
        <v>1.0114440040303809E-2</v>
      </c>
      <c r="O70" s="300">
        <f t="shared" si="12"/>
        <v>9.8432110110026443E-3</v>
      </c>
      <c r="P70" s="300">
        <f t="shared" si="12"/>
        <v>8.0784933605191796E-3</v>
      </c>
      <c r="Q70" s="300">
        <f t="shared" si="12"/>
        <v>1.411601170586229E-2</v>
      </c>
      <c r="R70" s="300">
        <f t="shared" si="12"/>
        <v>1.4046398894216076E-2</v>
      </c>
      <c r="S70" s="300">
        <f t="shared" si="12"/>
        <v>1.2977582331452546E-2</v>
      </c>
      <c r="T70" s="300">
        <f t="shared" si="12"/>
        <v>1.1312349043370567E-2</v>
      </c>
      <c r="U70" s="300">
        <f t="shared" si="12"/>
        <v>9.3228527889493845E-3</v>
      </c>
      <c r="V70" s="300">
        <f t="shared" si="12"/>
        <v>8.5143893530102831E-3</v>
      </c>
      <c r="W70" s="300">
        <f t="shared" si="12"/>
        <v>8.8976346805066438E-3</v>
      </c>
      <c r="X70" s="300">
        <f t="shared" si="12"/>
        <v>9.5031799477153373E-3</v>
      </c>
      <c r="Y70" s="300">
        <f t="shared" si="11"/>
        <v>2.1793016280883544E-2</v>
      </c>
      <c r="Z70" s="300">
        <f t="shared" ref="Z70:AH70" si="13">AVERAGE(Z6:Z66)</f>
        <v>8.8967501808304879E-3</v>
      </c>
      <c r="AA70" s="301">
        <f t="shared" si="13"/>
        <v>9.7795586063265452E-3</v>
      </c>
      <c r="AB70" s="301">
        <f t="shared" si="13"/>
        <v>7.8801680075678577E-3</v>
      </c>
      <c r="AC70" s="302">
        <f t="shared" si="13"/>
        <v>1.3144447250891747E-2</v>
      </c>
      <c r="AD70" s="302">
        <f t="shared" si="13"/>
        <v>1.6812214406639429E-2</v>
      </c>
      <c r="AE70" s="302">
        <f t="shared" si="13"/>
        <v>1.5022610565574798E-2</v>
      </c>
      <c r="AF70" s="303">
        <f t="shared" si="13"/>
        <v>5.634893518449687E-3</v>
      </c>
      <c r="AG70" s="303">
        <f t="shared" si="13"/>
        <v>6.6865142702299011E-3</v>
      </c>
      <c r="AH70" s="303">
        <f t="shared" si="13"/>
        <v>1.709828421175268E-2</v>
      </c>
      <c r="AI70" s="304">
        <f t="shared" si="11"/>
        <v>9.6434086160477051E-3</v>
      </c>
      <c r="AJ70" s="304">
        <f>AVERAGE(AJ6:AJ66)</f>
        <v>1.0673940892340304E-2</v>
      </c>
      <c r="AK70" s="304">
        <f>AVERAGE(AK6:AK66)</f>
        <v>9.2795517690409772E-3</v>
      </c>
      <c r="AL70" s="304">
        <f t="shared" si="11"/>
        <v>8.8411208706816371E-3</v>
      </c>
      <c r="AM70" s="304">
        <f t="shared" si="11"/>
        <v>9.9813839142167387E-3</v>
      </c>
      <c r="AN70" s="304">
        <f>AVERAGE(AN6:AN66)</f>
        <v>1.6074837868283131E-2</v>
      </c>
      <c r="AO70" s="304">
        <f>AVERAGE(AO6:AO66)</f>
        <v>1.4218498490083387E-2</v>
      </c>
      <c r="AP70" s="304">
        <f>AVERAGE(AP6:AP66)</f>
        <v>1.2988010643210111E-2</v>
      </c>
      <c r="AQ70" s="304">
        <f>AVERAGE(AQ6:AQ66)</f>
        <v>9.645545495967035E-3</v>
      </c>
      <c r="AR70" s="304">
        <f>AVERAGE(AR6:AR66)</f>
        <v>1.1392834652169498E-2</v>
      </c>
      <c r="AS70" s="304">
        <f t="shared" ref="AS70" si="14">AVERAGE(AS6:AS66)</f>
        <v>1.1645239447380294E-2</v>
      </c>
      <c r="AT70" s="304">
        <f t="shared" si="11"/>
        <v>1.1229978418571986E-2</v>
      </c>
      <c r="AU70" s="304">
        <f>AVERAGE(AU6:AU66)</f>
        <v>9.3365691296505068E-3</v>
      </c>
      <c r="AV70" s="153"/>
    </row>
    <row r="71" spans="1:50">
      <c r="A71" s="315" t="s">
        <v>264</v>
      </c>
      <c r="B71" s="280" t="s">
        <v>16</v>
      </c>
      <c r="C71" s="297">
        <f t="array" ref="C71">AVERAGE(IF($B6:$B66="JS",C6:C66),IF($B6:$B66="JN",C6:C66))</f>
        <v>1.4236739010010276E-2</v>
      </c>
      <c r="D71" s="297">
        <f t="array" ref="D71">AVERAGE(IF($B6:$B66="JS",D6:D66),IF($B6:$B66="JN",D6:D66))</f>
        <v>9.462615408770263E-3</v>
      </c>
      <c r="E71" s="298">
        <f t="array" ref="E71">AVERAGE(IF($B6:$B66="JS",E6:E66),IF($B6:$B66="JN",E6:E66))</f>
        <v>2.1401783019472355E-2</v>
      </c>
      <c r="F71" s="299">
        <f t="array" ref="F71">AVERAGE(IF($B6:$B66="JS",F6:F66),IF($B6:$B66="JN",F6:F66))</f>
        <v>1.6214436133036855E-2</v>
      </c>
      <c r="G71" s="300">
        <f t="array" ref="G71">AVERAGE(IF($B6:$B66="JS",G6:G66),IF($B6:$B66="JN",G6:G66))</f>
        <v>9.3211593438351694E-3</v>
      </c>
      <c r="H71" s="300">
        <f t="array" ref="H71">AVERAGE(IF($B6:$B66="JS",H6:H66),IF($B6:$B66="JN",H6:H66))</f>
        <v>1.0152828711964757E-2</v>
      </c>
      <c r="I71" s="300">
        <f t="array" ref="I71">AVERAGE(IF($B6:$B66="JS",I6:I66),IF($B6:$B66="JN",I6:I66))</f>
        <v>9.4046694037069577E-3</v>
      </c>
      <c r="J71" s="300">
        <f t="array" ref="J71">AVERAGE(IF($B6:$B66="JS",J6:J66),IF($B6:$B66="JN",J6:J66))</f>
        <v>8.6400757454921737E-3</v>
      </c>
      <c r="K71" s="300">
        <f t="array" ref="K71">AVERAGE(IF($B6:$B66="JS",K6:K66),IF($B6:$B66="JN",K6:K66))</f>
        <v>1.9132949822311784E-2</v>
      </c>
      <c r="L71" s="300">
        <f t="array" ref="L71">AVERAGE(IF($B6:$B66="JS",L6:L66),IF($B6:$B66="JN",L6:L66))</f>
        <v>1.7195814123541351E-2</v>
      </c>
      <c r="M71" s="300">
        <f t="array" ref="M71">AVERAGE(IF($B6:$B66="JS",M6:M66),IF($B6:$B66="JN",M6:M66))</f>
        <v>1.2900267837038775E-2</v>
      </c>
      <c r="N71" s="300">
        <f t="array" ref="N71">AVERAGE(IF($B6:$B66="JS",N6:N66),IF($B6:$B66="JN",N6:N66))</f>
        <v>1.3148229280805755E-2</v>
      </c>
      <c r="O71" s="300">
        <f t="array" ref="O71">AVERAGE(IF($B6:$B66="JS",O6:O66),IF($B6:$B66="JN",O6:O66))</f>
        <v>1.2452447681354834E-2</v>
      </c>
      <c r="P71" s="300">
        <f t="array" ref="P71">AVERAGE(IF($B6:$B66="JS",P6:P66),IF($B6:$B66="JN",P6:P66))</f>
        <v>1.1801738912681303E-2</v>
      </c>
      <c r="Q71" s="300">
        <f t="array" ref="Q71">AVERAGE(IF($B6:$B66="JS",Q6:Q66),IF($B6:$B66="JN",Q6:Q66))</f>
        <v>2.392790791554782E-2</v>
      </c>
      <c r="R71" s="300">
        <f t="array" ref="R71">AVERAGE(IF($B6:$B66="JS",R6:R66),IF($B6:$B66="JN",R6:R66))</f>
        <v>2.1505014154225243E-2</v>
      </c>
      <c r="S71" s="300">
        <f t="array" ref="S71">AVERAGE(IF($B6:$B66="JS",S6:S66),IF($B6:$B66="JN",S6:S66))</f>
        <v>2.2187552400808937E-2</v>
      </c>
      <c r="T71" s="300">
        <f t="array" ref="T71">AVERAGE(IF($B6:$B66="JS",T6:T66),IF($B6:$B66="JN",T6:T66))</f>
        <v>2.0728450767200191E-2</v>
      </c>
      <c r="U71" s="300">
        <f t="array" ref="U71">AVERAGE(IF($B6:$B66="JS",U6:U66),IF($B6:$B66="JN",U6:U66))</f>
        <v>1.5071718005474454E-2</v>
      </c>
      <c r="V71" s="300">
        <f t="array" ref="V71">AVERAGE(IF($B6:$B66="JS",V6:V66),IF($B6:$B66="JN",V6:V66))</f>
        <v>1.4479284501462058E-2</v>
      </c>
      <c r="W71" s="300">
        <f t="array" ref="W71">AVERAGE(IF($B6:$B66="JS",W6:W66),IF($B6:$B66="JN",W6:W66))</f>
        <v>1.3703765109169796E-2</v>
      </c>
      <c r="X71" s="300">
        <f t="array" ref="X71">AVERAGE(IF($B6:$B66="JS",X6:X66),IF($B6:$B66="JN",X6:X66))</f>
        <v>1.4596974904810241E-2</v>
      </c>
      <c r="Y71" s="300">
        <f t="array" ref="Y71">AVERAGE(IF($B6:$B66="JS",Y6:Y66),IF($B6:$B66="JN",Y6:Y66))</f>
        <v>1.5236807918865032E-2</v>
      </c>
      <c r="Z71" s="300">
        <f t="array" ref="Z71">AVERAGE(IF($B6:$B66="JS",Z6:Z66),IF($B6:$B66="JN",Z6:Z66))</f>
        <v>1.5708409479593902E-2</v>
      </c>
      <c r="AA71" s="301">
        <f t="array" ref="AA71">AVERAGE(IF($B6:$B66="JS",AA6:AA66),IF($B6:$B66="JN",AA6:AA66))</f>
        <v>1.0733268781996484E-2</v>
      </c>
      <c r="AB71" s="301">
        <f t="array" ref="AB71">AVERAGE(IF($B6:$B66="JS",AB6:AB66),IF($B6:$B66="JN",AB6:AB66))</f>
        <v>1.1072201107027793E-2</v>
      </c>
      <c r="AC71" s="302">
        <f t="array" ref="AC71">AVERAGE(IF($B6:$B66="JS",AC6:AC66),IF($B6:$B66="JN",AC6:AC66))</f>
        <v>2.3389078795843326E-2</v>
      </c>
      <c r="AD71" s="302">
        <f t="array" ref="AD71">AVERAGE(IF($B6:$B66="JS",AD6:AD66),IF($B6:$B66="JN",AD6:AD66))</f>
        <v>2.5490214208913266E-2</v>
      </c>
      <c r="AE71" s="302">
        <f t="array" ref="AE71">AVERAGE(IF($B6:$B66="JS",AE6:AE66),IF($B6:$B66="JN",AE6:AE66))</f>
        <v>1.8982093195654894E-2</v>
      </c>
      <c r="AF71" s="303">
        <f t="array" ref="AF71">AVERAGE(IF($B6:$B66="JS",AF6:AF66),IF($B6:$B66="JN",AF6:AF66))</f>
        <v>8.2177142011056938E-3</v>
      </c>
      <c r="AG71" s="303">
        <f t="array" ref="AG71">AVERAGE(IF($B6:$B66="JS",AG6:AG66),IF($B6:$B66="JN",AG6:AG66))</f>
        <v>1.2056797542783649E-2</v>
      </c>
      <c r="AH71" s="303">
        <f t="array" ref="AH71">AVERAGE(IF($B6:$B66="JS",AH6:AH66),IF($B6:$B66="JN",AH6:AH66))</f>
        <v>1.2493922561604915E-2</v>
      </c>
      <c r="AI71" s="304">
        <f t="array" ref="AI71">AVERAGE(IF($B6:$B66="JS",AI6:AI66),IF($B6:$B66="JN",AI6:AI66))</f>
        <v>1.7061996155604778E-2</v>
      </c>
      <c r="AJ71" s="304">
        <f t="array" ref="AJ71">AVERAGE(IF($B6:$B66="JS",AJ6:AJ66),IF($B6:$B66="JN",AJ6:AJ66))</f>
        <v>1.7522736192728632E-2</v>
      </c>
      <c r="AK71" s="304">
        <f t="array" ref="AK71">AVERAGE(IF($B6:$B66="JS",AK6:AK66),IF($B6:$B66="JN",AK6:AK66))</f>
        <v>1.5399250778760852E-2</v>
      </c>
      <c r="AL71" s="304">
        <f t="array" ref="AL71">AVERAGE(IF($B6:$B66="JS",AL6:AL66),IF($B6:$B66="JN",AL6:AL66))</f>
        <v>1.4161878222242607E-2</v>
      </c>
      <c r="AM71" s="304">
        <f t="array" ref="AM71">AVERAGE(IF($B6:$B66="JS",AM6:AM66),IF($B6:$B66="JN",AM6:AM66))</f>
        <v>1.2200434772487867E-2</v>
      </c>
      <c r="AN71" s="304">
        <f t="array" ref="AN71">AVERAGE(IF($B6:$B66="JS",AN6:AN66),IF($B6:$B66="JN",AN6:AN66))</f>
        <v>2.865107747675092E-2</v>
      </c>
      <c r="AO71" s="304">
        <f t="array" ref="AO71">AVERAGE(IF($B6:$B66="JS",AO6:AO66),IF($B6:$B66="JN",AO6:AO66))</f>
        <v>2.8387014212829839E-2</v>
      </c>
      <c r="AP71" s="304">
        <f t="array" ref="AP71">AVERAGE(IF($B6:$B66="JS",AP6:AP66),IF($B6:$B66="JN",AP6:AP66))</f>
        <v>2.3201586010252892E-2</v>
      </c>
      <c r="AQ71" s="304">
        <f t="array" ref="AQ71">AVERAGE(IF($B6:$B66="JS",AQ6:AQ66),IF($B6:$B66="JN",AQ6:AQ66))</f>
        <v>1.7546258576260389E-2</v>
      </c>
      <c r="AR71" s="304">
        <f t="array" ref="AR71">AVERAGE(IF($B6:$B66="JS",AR6:AR66),IF($B6:$B66="JN",AR6:AR66))</f>
        <v>1.9361358990536495E-2</v>
      </c>
      <c r="AS71" s="304">
        <f t="array" ref="AS71">AVERAGE(IF($B6:$B66="JS",AS6:AS66),IF($B6:$B66="JN",AS6:AS66))</f>
        <v>1.8196578795226005E-2</v>
      </c>
      <c r="AT71" s="304">
        <f t="array" ref="AT71">AVERAGE(IF($B6:$B66="JS",AT6:AT66),IF($B6:$B66="JN",AT6:AT66))</f>
        <v>1.1116954631864819E-2</v>
      </c>
      <c r="AU71" s="304">
        <f t="array" ref="AU71">AVERAGE(IF($B6:$B66="JS",AU6:AU66),IF($B6:$B66="JN",AU6:AU66))</f>
        <v>1.4378392822116545E-2</v>
      </c>
      <c r="AV71" s="153"/>
    </row>
    <row r="72" spans="1:50">
      <c r="A72" s="315" t="s">
        <v>265</v>
      </c>
      <c r="B72" s="280" t="s">
        <v>16</v>
      </c>
      <c r="C72" s="297">
        <f t="array" ref="C72">AVERAGE(IF($B6:$B66="NN",C6:C66),IF($B6:$B66="NS",C6:C66))</f>
        <v>1.4865260842105262E-2</v>
      </c>
      <c r="D72" s="297">
        <f t="array" ref="D72">AVERAGE(IF($B6:$B66="NN",D6:D66),IF($B6:$B66="NS",D6:D66))</f>
        <v>1.5852893657894745E-2</v>
      </c>
      <c r="E72" s="298">
        <f t="array" ref="E72">AVERAGE(IF($B6:$B66="NN",E6:E66),IF($B6:$B66="NS",E6:E66))</f>
        <v>7.2330386315789461E-3</v>
      </c>
      <c r="F72" s="299">
        <f t="array" ref="F72">AVERAGE(IF($B6:$B66="NN",F6:F66),IF($B6:$B66="NS",F6:F66))</f>
        <v>7.2068728947368406E-3</v>
      </c>
      <c r="G72" s="300">
        <f t="array" ref="G72">AVERAGE(IF($B6:$B66="NN",G6:G66),IF($B6:$B66="NS",G6:G66))</f>
        <v>1.5660886078947368E-2</v>
      </c>
      <c r="H72" s="300">
        <f t="array" ref="H72">AVERAGE(IF($B6:$B66="NN",H6:H66),IF($B6:$B66="NS",H6:H66))</f>
        <v>1.2840842631578947E-2</v>
      </c>
      <c r="I72" s="300">
        <f t="array" ref="I72">AVERAGE(IF($B6:$B66="NN",I6:I66),IF($B6:$B66="NS",I6:I66))</f>
        <v>1.0725219289473682E-2</v>
      </c>
      <c r="J72" s="300">
        <f t="array" ref="J72">AVERAGE(IF($B6:$B66="NN",J6:J66),IF($B6:$B66="NS",J6:J66))</f>
        <v>9.765139052631577E-3</v>
      </c>
      <c r="K72" s="300">
        <f t="array" ref="K72">AVERAGE(IF($B6:$B66="NN",K6:K66),IF($B6:$B66="NS",K6:K66))</f>
        <v>1.4458075552631578E-2</v>
      </c>
      <c r="L72" s="300">
        <f t="array" ref="L72">AVERAGE(IF($B6:$B66="NN",L6:L66),IF($B6:$B66="NS",L6:L66))</f>
        <v>1.0632531631578949E-2</v>
      </c>
      <c r="M72" s="300">
        <f t="array" ref="M72">AVERAGE(IF($B6:$B66="NN",M6:M66),IF($B6:$B66="NS",M6:M66))</f>
        <v>1.3726551342105261E-2</v>
      </c>
      <c r="N72" s="300">
        <f t="array" ref="N72">AVERAGE(IF($B6:$B66="NN",N6:N66),IF($B6:$B66="NS",N6:N66))</f>
        <v>8.278199184210527E-3</v>
      </c>
      <c r="O72" s="300">
        <f t="array" ref="O72">AVERAGE(IF($B6:$B66="NN",O6:O66),IF($B6:$B66="NS",O6:O66))</f>
        <v>8.2639361842105265E-3</v>
      </c>
      <c r="P72" s="300">
        <f t="array" ref="P72">AVERAGE(IF($B6:$B66="NN",P6:P66),IF($B6:$B66="NS",P6:P66))</f>
        <v>5.8249500000000023E-3</v>
      </c>
      <c r="Q72" s="300">
        <f t="array" ref="Q72">AVERAGE(IF($B6:$B66="NN",Q6:Q66),IF($B6:$B66="NS",Q6:Q66))</f>
        <v>8.1772324210526298E-3</v>
      </c>
      <c r="R72" s="300">
        <f t="array" ref="R72">AVERAGE(IF($B6:$B66="NN",R6:R66),IF($B6:$B66="NS",R6:R66))</f>
        <v>9.5319738684210512E-3</v>
      </c>
      <c r="S72" s="300">
        <f t="array" ref="S72">AVERAGE(IF($B6:$B66="NN",S6:S66),IF($B6:$B66="NS",S6:S66))</f>
        <v>7.4031267631578948E-3</v>
      </c>
      <c r="T72" s="300">
        <f t="array" ref="T72">AVERAGE(IF($B6:$B66="NN",T6:T66),IF($B6:$B66="NS",T6:T66))</f>
        <v>5.6131295789473698E-3</v>
      </c>
      <c r="U72" s="300">
        <f t="array" ref="U72">AVERAGE(IF($B6:$B66="NN",U6:U66),IF($B6:$B66="NS",U6:U66))</f>
        <v>5.8432764736842113E-3</v>
      </c>
      <c r="V72" s="300">
        <f t="array" ref="V72">AVERAGE(IF($B6:$B66="NN",V6:V66),IF($B6:$B66="NS",V6:V66))</f>
        <v>4.9040580789473679E-3</v>
      </c>
      <c r="W72" s="300">
        <f t="array" ref="W72">AVERAGE(IF($B6:$B66="NN",W6:W66),IF($B6:$B66="NS",W6:W66))</f>
        <v>5.9886609999999993E-3</v>
      </c>
      <c r="X72" s="300">
        <f t="array" ref="X72">AVERAGE(IF($B6:$B66="NN",X6:X66),IF($B6:$B66="NS",X6:X66))</f>
        <v>6.4200935263157913E-3</v>
      </c>
      <c r="Y72" s="300">
        <f t="array" ref="Y72">AVERAGE(IF($B6:$B66="NN",Y6:Y66),IF($B6:$B66="NS",Y6:Y66))</f>
        <v>2.5761247657894736E-2</v>
      </c>
      <c r="Z72" s="300">
        <f t="array" ref="Z72">AVERAGE(IF($B6:$B66="NN",Z6:Z66),IF($B6:$B66="NS",Z6:Z66))</f>
        <v>4.7739037631578957E-3</v>
      </c>
      <c r="AA72" s="301">
        <f t="array" ref="AA72">AVERAGE(IF($B6:$B66="NN",AA6:AA66),IF($B6:$B66="NS",AA6:AA66))</f>
        <v>9.2023129736842103E-3</v>
      </c>
      <c r="AB72" s="301">
        <f t="array" ref="AB72">AVERAGE(IF($B6:$B66="NN",AB6:AB66),IF($B6:$B66="NS",AB6:AB66))</f>
        <v>5.9481479736842105E-3</v>
      </c>
      <c r="AC72" s="302">
        <f t="array" ref="AC72">AVERAGE(IF($B6:$B66="NN",AC6:AC66),IF($B6:$B66="NS",AC6:AC66))</f>
        <v>6.9437492105263151E-3</v>
      </c>
      <c r="AD72" s="302">
        <f t="array" ref="AD72">AVERAGE(IF($B6:$B66="NN",AD6:AD66),IF($B6:$B66="NS",AD6:AD66))</f>
        <v>1.1559740842105263E-2</v>
      </c>
      <c r="AE72" s="302">
        <f t="array" ref="AE72">AVERAGE(IF($B6:$B66="NN",AE6:AE66),IF($B6:$B66="NS",AE6:AE66))</f>
        <v>1.2626081605263156E-2</v>
      </c>
      <c r="AF72" s="303">
        <f t="array" ref="AF72">AVERAGE(IF($B6:$B66="NN",AF6:AF66),IF($B6:$B66="NS",AF6:AF66))</f>
        <v>4.0716073157894741E-3</v>
      </c>
      <c r="AG72" s="303">
        <f t="array" ref="AG72">AVERAGE(IF($B6:$B66="NN",AG6:AG66),IF($B6:$B66="NS",AG6:AG66))</f>
        <v>3.4360796578947364E-3</v>
      </c>
      <c r="AH72" s="303">
        <f t="array" ref="AH72">AVERAGE(IF($B6:$B66="NN",AH6:AH66),IF($B6:$B66="NS",AH6:AH66))</f>
        <v>1.988513468421052E-2</v>
      </c>
      <c r="AI72" s="304">
        <f t="array" ref="AI72">AVERAGE(IF($B6:$B66="NN",AI6:AI66),IF($B6:$B66="NS",AI6:AI66))</f>
        <v>5.1532108947368429E-3</v>
      </c>
      <c r="AJ72" s="304">
        <f t="array" ref="AJ72">AVERAGE(IF($B6:$B66="NN",AJ6:AJ66),IF($B6:$B66="NS",AJ6:AJ66))</f>
        <v>6.5286174210526316E-3</v>
      </c>
      <c r="AK72" s="304">
        <f t="array" ref="AK72">AVERAGE(IF($B6:$B66="NN",AK6:AK66),IF($B6:$B66="NS",AK6:AK66))</f>
        <v>5.5755234210526309E-3</v>
      </c>
      <c r="AL72" s="304">
        <f t="array" ref="AL72">AVERAGE(IF($B6:$B66="NN",AL6:AL66),IF($B6:$B66="NS",AL6:AL66))</f>
        <v>5.6206624736842101E-3</v>
      </c>
      <c r="AM72" s="304">
        <f t="array" ref="AM72">AVERAGE(IF($B6:$B66="NN",AM6:AM66),IF($B6:$B66="NS",AM6:AM66))</f>
        <v>8.6382741842105266E-3</v>
      </c>
      <c r="AN72" s="304">
        <f t="array" ref="AN72">AVERAGE(IF($B6:$B66="NN",AN6:AN66),IF($B6:$B66="NS",AN6:AN66))</f>
        <v>8.4629033684210514E-3</v>
      </c>
      <c r="AO72" s="304">
        <f t="array" ref="AO72">AVERAGE(IF($B6:$B66="NN",AO6:AO66),IF($B6:$B66="NS",AO6:AO66))</f>
        <v>5.6428179210526314E-3</v>
      </c>
      <c r="AP72" s="304">
        <f t="array" ref="AP72">AVERAGE(IF($B6:$B66="NN",AP6:AP66),IF($B6:$B66="NS",AP6:AP66))</f>
        <v>6.8061097631578939E-3</v>
      </c>
      <c r="AQ72" s="304">
        <f t="array" ref="AQ72">AVERAGE(IF($B6:$B66="NN",AQ6:AQ66),IF($B6:$B66="NS",AQ6:AQ66))</f>
        <v>4.8635349473684199E-3</v>
      </c>
      <c r="AR72" s="304">
        <f t="array" ref="AR72">AVERAGE(IF($B6:$B66="NN",AR6:AR66),IF($B6:$B66="NS",AR6:AR66))</f>
        <v>6.5697804473684217E-3</v>
      </c>
      <c r="AS72" s="304">
        <f t="array" ref="AS72">AVERAGE(IF($B6:$B66="NN",AS6:AS66),IF($B6:$B66="NS",AS6:AS66))</f>
        <v>7.6799551052631589E-3</v>
      </c>
      <c r="AT72" s="304">
        <f t="array" ref="AT72">AVERAGE(IF($B6:$B66="NN",AT6:AT66),IF($B6:$B66="NS",AT6:AT66))</f>
        <v>1.1298387552631579E-2</v>
      </c>
      <c r="AU72" s="304">
        <f t="array" ref="AU72">AVERAGE(IF($B6:$B66="NN",AU6:AU66),IF($B6:$B66="NS",AU6:AU66))</f>
        <v>6.2849389999999981E-3</v>
      </c>
      <c r="AV72" s="153"/>
    </row>
    <row r="73" spans="1:50">
      <c r="A73" s="315" t="s">
        <v>377</v>
      </c>
      <c r="B73" s="280" t="s">
        <v>16</v>
      </c>
      <c r="C73" s="297">
        <f t="array" ref="C73">AVERAGE(IF($B6:$B66="JS",C6:C66),IF($B6:$B66="NS",C6:C66))</f>
        <v>8.3967602088680718E-3</v>
      </c>
      <c r="D73" s="297">
        <f t="array" ref="D73">AVERAGE(IF($B6:$B66="JS",D6:D66),IF($B6:$B66="NS",D6:D66))</f>
        <v>7.2316532289600612E-3</v>
      </c>
      <c r="E73" s="298">
        <f t="array" ref="E73">AVERAGE(IF($B6:$B66="JS",E6:E66),IF($B6:$B66="NS",E6:E66))</f>
        <v>9.3969475571199727E-3</v>
      </c>
      <c r="F73" s="299">
        <f t="array" ref="F73">AVERAGE(IF($B6:$B66="JS",F6:F66),IF($B6:$B66="NS",F6:F66))</f>
        <v>1.1110490541654238E-2</v>
      </c>
      <c r="G73" s="300">
        <f t="array" ref="G73">AVERAGE(IF($B6:$B66="JS",G6:G66),IF($B6:$B66="NS",G6:G66))</f>
        <v>2.1039197347428346E-2</v>
      </c>
      <c r="H73" s="300">
        <f t="array" ref="H73">AVERAGE(IF($B6:$B66="JS",H6:H66),IF($B6:$B66="NS",H6:H66))</f>
        <v>1.3886142896839164E-2</v>
      </c>
      <c r="I73" s="300">
        <f t="array" ref="I73">AVERAGE(IF($B6:$B66="JS",I6:I66),IF($B6:$B66="NS",I6:I66))</f>
        <v>1.3152918344913125E-2</v>
      </c>
      <c r="J73" s="300">
        <f t="array" ref="J73">AVERAGE(IF($B6:$B66="JS",J6:J66),IF($B6:$B66="NS",J6:J66))</f>
        <v>9.2577602466068741E-3</v>
      </c>
      <c r="K73" s="300">
        <f t="array" ref="K73">AVERAGE(IF($B6:$B66="JS",K6:K66),IF($B6:$B66="NS",K6:K66))</f>
        <v>1.7622099333231583E-2</v>
      </c>
      <c r="L73" s="300">
        <f t="array" ref="L73">AVERAGE(IF($B6:$B66="JS",L6:L66),IF($B6:$B66="NS",L6:L66))</f>
        <v>1.8972223694398261E-2</v>
      </c>
      <c r="M73" s="300">
        <f t="array" ref="M73">AVERAGE(IF($B6:$B66="JS",M6:M66),IF($B6:$B66="NS",M6:M66))</f>
        <v>9.2711000403821742E-3</v>
      </c>
      <c r="N73" s="300">
        <f t="array" ref="N73">AVERAGE(IF($B6:$B66="JS",N6:N66),IF($B6:$B66="NS",N6:N66))</f>
        <v>9.7766676781203526E-3</v>
      </c>
      <c r="O73" s="300">
        <f t="array" ref="O73">AVERAGE(IF($B6:$B66="JS",O6:O66),IF($B6:$B66="NS",O6:O66))</f>
        <v>7.7434025082389023E-3</v>
      </c>
      <c r="P73" s="300">
        <f t="array" ref="P73">AVERAGE(IF($B6:$B66="JS",P6:P66),IF($B6:$B66="NS",P6:P66))</f>
        <v>7.1539452281492062E-3</v>
      </c>
      <c r="Q73" s="300">
        <f t="array" ref="Q73">AVERAGE(IF($B6:$B66="JS",Q6:Q66),IF($B6:$B66="NS",Q6:Q66))</f>
        <v>1.4204209391345105E-2</v>
      </c>
      <c r="R73" s="300">
        <f t="array" ref="R73">AVERAGE(IF($B6:$B66="JS",R6:R66),IF($B6:$B66="NS",R6:R66))</f>
        <v>1.3768801736429212E-2</v>
      </c>
      <c r="S73" s="300">
        <f t="array" ref="S73">AVERAGE(IF($B6:$B66="JS",S6:S66),IF($B6:$B66="NS",S6:S66))</f>
        <v>1.259644300646255E-2</v>
      </c>
      <c r="T73" s="300">
        <f t="array" ref="T73">AVERAGE(IF($B6:$B66="JS",T6:T66),IF($B6:$B66="NS",T6:T66))</f>
        <v>9.889491865490839E-3</v>
      </c>
      <c r="U73" s="300">
        <f t="array" ref="U73">AVERAGE(IF($B6:$B66="JS",U6:U66),IF($B6:$B66="NS",U6:U66))</f>
        <v>5.7577084359080434E-3</v>
      </c>
      <c r="V73" s="300">
        <f t="array" ref="V73">AVERAGE(IF($B6:$B66="JS",V6:V66),IF($B6:$B66="NS",V6:V66))</f>
        <v>6.4895498354329761E-3</v>
      </c>
      <c r="W73" s="300">
        <f t="array" ref="W73">AVERAGE(IF($B6:$B66="JS",W6:W66),IF($B6:$B66="NS",W6:W66))</f>
        <v>6.4017831345474447E-3</v>
      </c>
      <c r="X73" s="300">
        <f t="array" ref="X73">AVERAGE(IF($B6:$B66="JS",X6:X66),IF($B6:$B66="NS",X6:X66))</f>
        <v>5.2689214608370727E-3</v>
      </c>
      <c r="Y73" s="300">
        <f t="array" ref="Y73">AVERAGE(IF($B6:$B66="JS",Y6:Y66),IF($B6:$B66="NS",Y6:Y66))</f>
        <v>3.126508532236489E-2</v>
      </c>
      <c r="Z73" s="300">
        <f t="array" ref="Z73">AVERAGE(IF($B6:$B66="JS",Z6:Z66),IF($B6:$B66="NS",Z6:Z66))</f>
        <v>4.7117579683003891E-3</v>
      </c>
      <c r="AA73" s="301">
        <f t="array" ref="AA73">AVERAGE(IF($B6:$B66="JS",AA6:AA66),IF($B6:$B66="NS",AA6:AA66))</f>
        <v>4.8120173689090726E-3</v>
      </c>
      <c r="AB73" s="301">
        <f t="array" ref="AB73">AVERAGE(IF($B6:$B66="JS",AB6:AB66),IF($B6:$B66="NS",AB6:AB66))</f>
        <v>4.8731910793341094E-3</v>
      </c>
      <c r="AC73" s="302">
        <f t="array" ref="AC73">AVERAGE(IF($B6:$B66="JS",AC6:AC66),IF($B6:$B66="NS",AC6:AC66))</f>
        <v>1.8354802193075788E-2</v>
      </c>
      <c r="AD73" s="302">
        <f t="array" ref="AD73">AVERAGE(IF($B6:$B66="JS",AD6:AD66),IF($B6:$B66="NS",AD6:AD66))</f>
        <v>1.6263065273692517E-2</v>
      </c>
      <c r="AE73" s="302">
        <f t="array" ref="AE73">AVERAGE(IF($B6:$B66="JS",AE6:AE66),IF($B6:$B66="NS",AE6:AE66))</f>
        <v>7.5666153083203619E-3</v>
      </c>
      <c r="AF73" s="303">
        <f t="array" ref="AF73">AVERAGE(IF($B6:$B66="JS",AF6:AF66),IF($B6:$B66="NS",AF6:AF66))</f>
        <v>5.3156714138868754E-3</v>
      </c>
      <c r="AG73" s="303">
        <f t="array" ref="AG73">AVERAGE(IF($B6:$B66="JS",AG6:AG66),IF($B6:$B66="NS",AG6:AG66))</f>
        <v>5.5824784583154785E-3</v>
      </c>
      <c r="AH73" s="303">
        <f t="array" ref="AH73">AVERAGE(IF($B6:$B66="JS",AH6:AH66),IF($B6:$B66="NS",AH6:AH66))</f>
        <v>7.8509700190841358E-3</v>
      </c>
      <c r="AI73" s="304">
        <f t="array" ref="AI73">AVERAGE(IF($B6:$B66="JS",AI6:AI66),IF($B6:$B66="NS",AI6:AI66))</f>
        <v>9.958198819706875E-3</v>
      </c>
      <c r="AJ73" s="304">
        <f t="array" ref="AJ73">AVERAGE(IF($B6:$B66="JS",AJ6:AJ66),IF($B6:$B66="NS",AJ6:AJ66))</f>
        <v>1.0134686769055446E-2</v>
      </c>
      <c r="AK73" s="304">
        <f t="array" ref="AK73">AVERAGE(IF($B6:$B66="JS",AK6:AK66),IF($B6:$B66="NS",AK6:AK66))</f>
        <v>7.5971534859737523E-3</v>
      </c>
      <c r="AL73" s="304">
        <f t="array" ref="AL73">AVERAGE(IF($B6:$B66="JS",AL6:AL66),IF($B6:$B66="NS",AL6:AL66))</f>
        <v>6.1408875327812482E-3</v>
      </c>
      <c r="AM73" s="304">
        <f t="array" ref="AM73">AVERAGE(IF($B6:$B66="JS",AM6:AM66),IF($B6:$B66="NS",AM6:AM66))</f>
        <v>8.0794166067224994E-3</v>
      </c>
      <c r="AN73" s="304">
        <f t="array" ref="AN73">AVERAGE(IF($B6:$B66="JS",AN6:AN66),IF($B6:$B66="NS",AN6:AN66))</f>
        <v>1.5556797041922069E-2</v>
      </c>
      <c r="AO73" s="304">
        <f t="array" ref="AO73">AVERAGE(IF($B6:$B66="JS",AO6:AO66),IF($B6:$B66="NS",AO6:AO66))</f>
        <v>1.4594105716905012E-2</v>
      </c>
      <c r="AP73" s="304">
        <f t="array" ref="AP73">AVERAGE(IF($B6:$B66="JS",AP6:AP66),IF($B6:$B66="NS",AP6:AP66))</f>
        <v>1.1916832419131797E-2</v>
      </c>
      <c r="AQ73" s="304">
        <f t="array" ref="AQ73">AVERAGE(IF($B6:$B66="JS",AQ6:AQ66),IF($B6:$B66="NS",AQ6:AQ66))</f>
        <v>7.6833380046609483E-3</v>
      </c>
      <c r="AR73" s="304">
        <f t="array" ref="AR73">AVERAGE(IF($B6:$B66="JS",AR6:AR66),IF($B6:$B66="NS",AR6:AR66))</f>
        <v>8.9144044693043548E-3</v>
      </c>
      <c r="AS73" s="304">
        <f t="array" ref="AS73">AVERAGE(IF($B6:$B66="JS",AS6:AS66),IF($B6:$B66="NS",AS6:AS66))</f>
        <v>8.3550253235433712E-3</v>
      </c>
      <c r="AT73" s="304">
        <f t="array" ref="AT73">AVERAGE(IF($B6:$B66="JS",AT6:AT66),IF($B6:$B66="NS",AT6:AT66))</f>
        <v>6.2338282492965958E-3</v>
      </c>
      <c r="AU73" s="304">
        <f t="array" ref="AU73">AVERAGE(IF($B6:$B66="JS",AU6:AU66),IF($B6:$B66="NS",AU6:AU66))</f>
        <v>7.5386091574913324E-3</v>
      </c>
      <c r="AV73" s="153"/>
    </row>
    <row r="74" spans="1:50">
      <c r="A74" s="315" t="s">
        <v>372</v>
      </c>
      <c r="B74" s="280" t="s">
        <v>16</v>
      </c>
      <c r="C74" s="297">
        <f t="array" ref="C74">AVERAGE(IF($B6:$B66="JN",C6:C66),IF($B6:$B66="NN",C6:C66))</f>
        <v>1.6843927686407717E-2</v>
      </c>
      <c r="D74" s="297">
        <f t="array" ref="D74">AVERAGE(IF($B6:$B66="JN",D6:D66),IF($B6:$B66="NN",D6:D66))</f>
        <v>1.5652081371963444E-2</v>
      </c>
      <c r="E74" s="298">
        <f t="array" ref="E74">AVERAGE(IF($B6:$B66="JN",E6:E66),IF($B6:$B66="NN",E6:E66))</f>
        <v>1.37054514785321E-2</v>
      </c>
      <c r="F74" s="299">
        <f t="array" ref="F74">AVERAGE(IF($B6:$B66="JN",F6:F66),IF($B6:$B66="NN",F6:F66))</f>
        <v>1.0422785608741773E-2</v>
      </c>
      <c r="G74" s="300">
        <f t="array" ref="G74">AVERAGE(IF($B6:$B66="JN",G6:G66),IF($B6:$B66="NN",G6:G66))</f>
        <v>1.05082928522079E-2</v>
      </c>
      <c r="H74" s="300">
        <f t="array" ref="H74">AVERAGE(IF($B6:$B66="JN",H6:H66),IF($B6:$B66="NN",H6:H66))</f>
        <v>1.1095306533905839E-2</v>
      </c>
      <c r="I74" s="300">
        <f t="array" ref="I74">AVERAGE(IF($B6:$B66="JN",I6:I66),IF($B6:$B66="NN",I6:I66))</f>
        <v>9.1870896837033325E-3</v>
      </c>
      <c r="J74" s="300">
        <f t="array" ref="J74">AVERAGE(IF($B6:$B66="JN",J6:J66),IF($B6:$B66="NN",J6:J66))</f>
        <v>9.3705080489024442E-3</v>
      </c>
      <c r="K74" s="300">
        <f t="array" ref="K74">AVERAGE(IF($B6:$B66="JN",K6:K66),IF($B6:$B66="NN",K6:K66))</f>
        <v>1.5722469501810346E-2</v>
      </c>
      <c r="L74" s="300">
        <f t="array" ref="L74">AVERAGE(IF($B6:$B66="JN",L6:L66),IF($B6:$B66="NN",L6:L66))</f>
        <v>1.1021874394023978E-2</v>
      </c>
      <c r="M74" s="300">
        <f t="array" ref="M74">AVERAGE(IF($B6:$B66="JN",M6:M66),IF($B6:$B66="NN",M6:M66))</f>
        <v>1.4888389124572817E-2</v>
      </c>
      <c r="N74" s="300">
        <f t="array" ref="N74">AVERAGE(IF($B6:$B66="JN",N6:N66),IF($B6:$B66="NN",N6:N66))</f>
        <v>1.0234536880191259E-2</v>
      </c>
      <c r="O74" s="300">
        <f t="array" ref="O74">AVERAGE(IF($B6:$B66="JN",O6:O66),IF($B6:$B66="NN",O6:O66))</f>
        <v>1.0589809589763084E-2</v>
      </c>
      <c r="P74" s="300">
        <f t="array" ref="P74">AVERAGE(IF($B6:$B66="JN",P6:P66),IF($B6:$B66="NN",P6:P66))</f>
        <v>8.4072215853618383E-3</v>
      </c>
      <c r="Q74" s="300">
        <f t="array" ref="Q74">AVERAGE(IF($B6:$B66="JN",Q6:Q66),IF($B6:$B66="NN",Q6:Q66))</f>
        <v>1.4084652528801733E-2</v>
      </c>
      <c r="R74" s="300">
        <f t="array" ref="R74">AVERAGE(IF($B6:$B66="JN",R6:R66),IF($B6:$B66="NN",R6:R66))</f>
        <v>1.4145100105873628E-2</v>
      </c>
      <c r="S74" s="300">
        <f t="array" ref="S74">AVERAGE(IF($B6:$B66="JN",S6:S66),IF($B6:$B66="NN",S6:S66))</f>
        <v>1.3113098535893437E-2</v>
      </c>
      <c r="T74" s="300">
        <f t="array" ref="T74">AVERAGE(IF($B6:$B66="JN",T6:T66),IF($B6:$B66="NN",T6:T66))</f>
        <v>1.1818253817727799E-2</v>
      </c>
      <c r="U74" s="300">
        <f t="array" ref="U74">AVERAGE(IF($B6:$B66="JN",U6:U66),IF($B6:$B66="NN",U6:U66))</f>
        <v>1.059045967003075E-2</v>
      </c>
      <c r="V74" s="300">
        <f t="array" ref="V74">AVERAGE(IF($B6:$B66="JN",V6:V66),IF($B6:$B66="NN",V6:V66))</f>
        <v>9.2343322925933259E-3</v>
      </c>
      <c r="W74" s="300">
        <f t="array" ref="W74">AVERAGE(IF($B6:$B66="JN",W6:W66),IF($B6:$B66="NN",W6:W66))</f>
        <v>9.7850485635143612E-3</v>
      </c>
      <c r="X74" s="300">
        <f t="array" ref="X74">AVERAGE(IF($B6:$B66="JN",X6:X66),IF($B6:$B66="NN",X6:X66))</f>
        <v>1.1008694076383167E-2</v>
      </c>
      <c r="Y74" s="300">
        <f t="array" ref="Y74">AVERAGE(IF($B6:$B66="JN",Y6:Y66),IF($B6:$B66="NN",Y6:Y66))</f>
        <v>1.8425169510579056E-2</v>
      </c>
      <c r="Z74" s="300">
        <f t="array" ref="Z74">AVERAGE(IF($B6:$B66="JN",Z6:Z66),IF($B6:$B66="NN",Z6:Z66))</f>
        <v>1.0384747411952302E-2</v>
      </c>
      <c r="AA74" s="301">
        <f t="array" ref="AA74">AVERAGE(IF($B6:$B66="JN",AA6:AA66),IF($B6:$B66="NN",AA6:AA66))</f>
        <v>1.1545795490741645E-2</v>
      </c>
      <c r="AB74" s="301">
        <f t="array" ref="AB74">AVERAGE(IF($B6:$B66="JN",AB6:AB66),IF($B6:$B66="NN",AB6:AB66))</f>
        <v>8.949315359828746E-3</v>
      </c>
      <c r="AC74" s="302">
        <f t="array" ref="AC74">AVERAGE(IF($B6:$B66="JN",AC6:AC66),IF($B6:$B66="NN",AC6:AC66))</f>
        <v>1.1291876604781861E-2</v>
      </c>
      <c r="AD74" s="302">
        <f t="array" ref="AD74">AVERAGE(IF($B6:$B66="JN",AD6:AD66),IF($B6:$B66="NN",AD6:AD66))</f>
        <v>1.7007467431687219E-2</v>
      </c>
      <c r="AE74" s="302">
        <f t="array" ref="AE74">AVERAGE(IF($B6:$B66="JN",AE6:AE66),IF($B6:$B66="NN",AE6:AE66))</f>
        <v>1.7673631101487487E-2</v>
      </c>
      <c r="AF74" s="303">
        <f t="array" ref="AF74">AVERAGE(IF($B6:$B66="JN",AF6:AF66),IF($B6:$B66="NN",AF6:AF66))</f>
        <v>5.7483947111831319E-3</v>
      </c>
      <c r="AG74" s="303">
        <f t="array" ref="AG74">AVERAGE(IF($B6:$B66="JN",AG6:AG66),IF($B6:$B66="NN",AG6:AG66))</f>
        <v>7.0790603366883611E-3</v>
      </c>
      <c r="AH74" s="303">
        <f t="array" ref="AH74">AVERAGE(IF($B6:$B66="JN",AH6:AH66),IF($B6:$B66="NN",AH6:AH66))</f>
        <v>2.038621814692371E-2</v>
      </c>
      <c r="AI74" s="304">
        <f t="array" ref="AI74">AVERAGE(IF($B6:$B66="JN",AI6:AI66),IF($B6:$B66="NN",AI6:AI66))</f>
        <v>9.5314832103022221E-3</v>
      </c>
      <c r="AJ74" s="304">
        <f t="array" ref="AJ74">AVERAGE(IF($B6:$B66="JN",AJ6:AJ66),IF($B6:$B66="NN",AJ6:AJ66))</f>
        <v>1.0865675691730475E-2</v>
      </c>
      <c r="AK74" s="304">
        <f t="array" ref="AK74">AVERAGE(IF($B6:$B66="JN",AK6:AK66),IF($B6:$B66="NN",AK6:AK66))</f>
        <v>9.8777378252426547E-3</v>
      </c>
      <c r="AL74" s="304">
        <f t="array" ref="AL74">AVERAGE(IF($B6:$B66="JN",AL6:AL66),IF($B6:$B66="NN",AL6:AL66))</f>
        <v>9.8012038352684443E-3</v>
      </c>
      <c r="AM74" s="304">
        <f t="array" ref="AM74">AVERAGE(IF($B6:$B66="JN",AM6:AM66),IF($B6:$B66="NN",AM6:AM66))</f>
        <v>1.0657638956881352E-2</v>
      </c>
      <c r="AN74" s="304">
        <f t="array" ref="AN74">AVERAGE(IF($B6:$B66="JN",AN6:AN66),IF($B6:$B66="NN",AN6:AN66))</f>
        <v>1.62590301621004E-2</v>
      </c>
      <c r="AO74" s="304">
        <f t="array" ref="AO74">AVERAGE(IF($B6:$B66="JN",AO6:AO66),IF($B6:$B66="NN",AO6:AO66))</f>
        <v>1.408494925388014E-2</v>
      </c>
      <c r="AP74" s="304">
        <f t="array" ref="AP74">AVERAGE(IF($B6:$B66="JN",AP6:AP66),IF($B6:$B66="NN",AP6:AP66))</f>
        <v>1.3368874011771285E-2</v>
      </c>
      <c r="AQ74" s="304">
        <f t="array" ref="AQ74">AVERAGE(IF($B6:$B66="JN",AQ6:AQ66),IF($B6:$B66="NN",AQ6:AQ66))</f>
        <v>1.0343219270653639E-2</v>
      </c>
      <c r="AR74" s="304">
        <f t="array" ref="AR74">AVERAGE(IF($B6:$B66="JN",AR6:AR66),IF($B6:$B66="NN",AR6:AR66))</f>
        <v>1.227405427274377E-2</v>
      </c>
      <c r="AS74" s="304">
        <f t="array" ref="AS74">AVERAGE(IF($B6:$B66="JN",AS6:AS66),IF($B6:$B66="NN",AS6:AS66))</f>
        <v>1.2815093358077869E-2</v>
      </c>
      <c r="AT74" s="304">
        <f t="array" ref="AT74">AVERAGE(IF($B6:$B66="JN",AT6:AT66),IF($B6:$B66="NN",AT6:AT66))</f>
        <v>1.3006387367647676E-2</v>
      </c>
      <c r="AU74" s="304">
        <f t="array" ref="AU74">AVERAGE(IF($B6:$B66="JN",AU6:AU66),IF($B6:$B66="NN",AU6:AU66))</f>
        <v>9.9758437864182047E-3</v>
      </c>
      <c r="AV74" s="153"/>
    </row>
    <row r="75" spans="1:50">
      <c r="A75" s="306" t="s">
        <v>292</v>
      </c>
      <c r="B75" s="280" t="s">
        <v>16</v>
      </c>
      <c r="C75" s="297">
        <f t="array" ref="C75">AVERAGE(IF($B6:$B66="NN",C6:C66))</f>
        <v>1.8297762777777775E-2</v>
      </c>
      <c r="D75" s="297">
        <f t="array" ref="D75">AVERAGE(IF($B6:$B66="NN",D6:D66))</f>
        <v>2.0483239703703707E-2</v>
      </c>
      <c r="E75" s="298">
        <f t="array" ref="E75">AVERAGE(IF($B6:$B66="NN",E6:E66))</f>
        <v>8.1761649259259241E-3</v>
      </c>
      <c r="F75" s="299">
        <f t="array" ref="F75">AVERAGE(IF($B6:$B66="NN",F6:F66))</f>
        <v>7.7756423703703691E-3</v>
      </c>
      <c r="G75" s="300">
        <f t="array" ref="G75">AVERAGE(IF($B6:$B66="NN",G6:G66))</f>
        <v>1.1927000703703705E-2</v>
      </c>
      <c r="H75" s="300">
        <f t="array" ref="H75">AVERAGE(IF($B6:$B66="NN",H6:H66))</f>
        <v>1.3103204074074072E-2</v>
      </c>
      <c r="I75" s="300">
        <f t="array" ref="I75">AVERAGE(IF($B6:$B66="NN",I6:I66))</f>
        <v>9.6835690370370361E-3</v>
      </c>
      <c r="J75" s="300">
        <f t="array" ref="J75">AVERAGE(IF($B6:$B66="NN",J6:J66))</f>
        <v>1.0574763592592594E-2</v>
      </c>
      <c r="K75" s="300">
        <f t="array" ref="K75">AVERAGE(IF($B6:$B66="NN",K6:K66))</f>
        <v>1.6552511888888888E-2</v>
      </c>
      <c r="L75" s="300">
        <f t="array" ref="L75">AVERAGE(IF($B6:$B66="NN",L6:L66))</f>
        <v>9.5896591481481486E-3</v>
      </c>
      <c r="M75" s="300">
        <f t="array" ref="M75">AVERAGE(IF($B6:$B66="NN",M6:M66))</f>
        <v>1.6491807444444444E-2</v>
      </c>
      <c r="N75" s="300">
        <f t="array" ref="N75">AVERAGE(IF($B6:$B66="NN",N6:N66))</f>
        <v>8.5287528518518535E-3</v>
      </c>
      <c r="O75" s="300">
        <f t="array" ref="O75">AVERAGE(IF($B6:$B66="NN",O6:O66))</f>
        <v>9.2489868148148153E-3</v>
      </c>
      <c r="P75" s="300">
        <f t="array" ref="P75">AVERAGE(IF($B6:$B66="NN",P6:P66))</f>
        <v>5.9423277777777795E-3</v>
      </c>
      <c r="Q75" s="300">
        <f t="array" ref="Q75">AVERAGE(IF($B6:$B66="NN",Q6:Q66))</f>
        <v>8.414246296296295E-3</v>
      </c>
      <c r="R75" s="300">
        <f t="array" ref="R75">AVERAGE(IF($B6:$B66="NN",R6:R66))</f>
        <v>1.0062827592592593E-2</v>
      </c>
      <c r="S75" s="300">
        <f t="array" ref="S75">AVERAGE(IF($B6:$B66="NN",S6:S66))</f>
        <v>7.7375380000000004E-3</v>
      </c>
      <c r="T75" s="300">
        <f t="array" ref="T75">AVERAGE(IF($B6:$B66="NN",T6:T66))</f>
        <v>6.1222214444444463E-3</v>
      </c>
      <c r="U75" s="300">
        <f t="array" ref="U75">AVERAGE(IF($B6:$B66="NN",U6:U66))</f>
        <v>7.5767543703703704E-3</v>
      </c>
      <c r="V75" s="300">
        <f t="array" ref="V75">AVERAGE(IF($B6:$B66="NN",V6:V66))</f>
        <v>5.838413148148148E-3</v>
      </c>
      <c r="W75" s="300">
        <f t="array" ref="W75">AVERAGE(IF($B6:$B66="NN",W6:W66))</f>
        <v>7.5309060740740737E-3</v>
      </c>
      <c r="X75" s="300">
        <f t="array" ref="X75">AVERAGE(IF($B6:$B66="NN",X6:X66))</f>
        <v>8.1478558518518519E-3</v>
      </c>
      <c r="Y75" s="300">
        <f t="array" ref="Y75">AVERAGE(IF($B6:$B66="NN",Y6:Y66))</f>
        <v>1.9924106222222224E-2</v>
      </c>
      <c r="Z75" s="300">
        <f t="array" ref="Z75">AVERAGE(IF($B6:$B66="NN",Z6:Z66))</f>
        <v>5.8928788148148161E-3</v>
      </c>
      <c r="AA75" s="301">
        <f t="array" ref="AA75">AVERAGE(IF($B6:$B66="NN",AA6:AA66))</f>
        <v>1.2096821074074072E-2</v>
      </c>
      <c r="AB75" s="301">
        <f t="array" ref="AB75">AVERAGE(IF($B6:$B66="NN",AB6:AB66))</f>
        <v>7.4278597407407398E-3</v>
      </c>
      <c r="AC75" s="302">
        <f t="array" ref="AC75">AVERAGE(IF($B6:$B66="NN",AC6:AC66))</f>
        <v>5.2810428148148143E-3</v>
      </c>
      <c r="AD75" s="302">
        <f t="array" ref="AD75">AVERAGE(IF($B6:$B66="NN",AD6:AD66))</f>
        <v>1.3408616851851851E-2</v>
      </c>
      <c r="AE75" s="302">
        <f t="array" ref="AE75">AVERAGE(IF($B6:$B66="NN",AE6:AE66))</f>
        <v>1.6363196333333333E-2</v>
      </c>
      <c r="AF75" s="303">
        <f t="array" ref="AF75">AVERAGE(IF($B6:$B66="NN",AF6:AF66))</f>
        <v>4.2139129629629631E-3</v>
      </c>
      <c r="AG75" s="303">
        <f t="array" ref="AG75">AVERAGE(IF($B6:$B66="NN",AG6:AG66))</f>
        <v>3.536571740740741E-3</v>
      </c>
      <c r="AH75" s="303">
        <f t="array" ref="AH75">AVERAGE(IF($B6:$B66="NN",AH6:AH66))</f>
        <v>2.5589191259259261E-2</v>
      </c>
      <c r="AI75" s="304">
        <f t="array" ref="AI75">AVERAGE(IF($B6:$B66="NN",AI6:AI66))</f>
        <v>4.1304391111111104E-3</v>
      </c>
      <c r="AJ75" s="304">
        <f t="array" ref="AJ75">AVERAGE(IF($B6:$B66="NN",AJ6:AJ66))</f>
        <v>6.3450623333333326E-3</v>
      </c>
      <c r="AK75" s="304">
        <f t="array" ref="AK75">AVERAGE(IF($B6:$B66="NN",AK6:AK66))</f>
        <v>5.3511277037037027E-3</v>
      </c>
      <c r="AL75" s="304">
        <f t="array" ref="AL75">AVERAGE(IF($B6:$B66="NN",AL6:AL66))</f>
        <v>6.6066990370370372E-3</v>
      </c>
      <c r="AM75" s="304">
        <f t="array" ref="AM75">AVERAGE(IF($B6:$B66="NN",AM6:AM66))</f>
        <v>9.514622555555555E-3</v>
      </c>
      <c r="AN75" s="304">
        <f t="array" ref="AN75">AVERAGE(IF($B6:$B66="NN",AN6:AN66))</f>
        <v>8.6247511481481482E-3</v>
      </c>
      <c r="AO75" s="304">
        <f t="array" ref="AO75">AVERAGE(IF($B6:$B66="NN",AO6:AO66))</f>
        <v>5.2176815925925922E-3</v>
      </c>
      <c r="AP75" s="304">
        <f t="array" ref="AP75">AVERAGE(IF($B6:$B66="NN",AP6:AP66))</f>
        <v>7.2306168518518508E-3</v>
      </c>
      <c r="AQ75" s="304">
        <f t="array" ref="AQ75">AVERAGE(IF($B6:$B66="NN",AQ6:AQ66))</f>
        <v>4.9720519629629636E-3</v>
      </c>
      <c r="AR75" s="304">
        <f t="array" ref="AR75">AVERAGE(IF($B6:$B66="NN",AR6:AR66))</f>
        <v>7.712122666666669E-3</v>
      </c>
      <c r="AS75" s="304">
        <f t="array" ref="AS75">AVERAGE(IF($B6:$B66="NN",AS6:AS66))</f>
        <v>9.6947188148148161E-3</v>
      </c>
      <c r="AT75" s="304">
        <f t="array" ref="AT75">AVERAGE(IF($B6:$B66="NN",AT6:AT66))</f>
        <v>1.4605803925925927E-2</v>
      </c>
      <c r="AU75" s="304">
        <f t="array" ref="AU75">AVERAGE(IF($B6:$B66="NN",AU6:AU66))</f>
        <v>6.8928729259259249E-3</v>
      </c>
      <c r="AV75" s="153"/>
      <c r="AW75" s="154"/>
      <c r="AX75" s="154"/>
    </row>
    <row r="76" spans="1:50">
      <c r="A76" s="306" t="s">
        <v>291</v>
      </c>
      <c r="B76" s="280" t="s">
        <v>16</v>
      </c>
      <c r="C76" s="297">
        <f t="array" ref="C76">AVERAGE(IF($B6:$B66="NS",C6:C66))</f>
        <v>6.4400288181818179E-3</v>
      </c>
      <c r="D76" s="297">
        <f t="array" ref="D76">AVERAGE(IF($B6:$B66="NS",D6:D66))</f>
        <v>4.4874988181818169E-3</v>
      </c>
      <c r="E76" s="298">
        <f t="array" ref="E76">AVERAGE(IF($B6:$B66="NS",E6:E66))</f>
        <v>4.918092272727272E-3</v>
      </c>
      <c r="F76" s="299">
        <f t="array" ref="F76">AVERAGE(IF($B6:$B66="NS",F6:F66))</f>
        <v>5.8108023636363644E-3</v>
      </c>
      <c r="G76" s="300">
        <f t="array" ref="G76">AVERAGE(IF($B6:$B66="NS",G6:G66))</f>
        <v>2.4825877454545453E-2</v>
      </c>
      <c r="H76" s="300">
        <f t="array" ref="H76">AVERAGE(IF($B6:$B66="NS",H6:H66))</f>
        <v>1.2196864545454544E-2</v>
      </c>
      <c r="I76" s="300">
        <f t="array" ref="I76">AVERAGE(IF($B6:$B66="NS",I6:I66))</f>
        <v>1.3281997181818182E-2</v>
      </c>
      <c r="J76" s="300">
        <f t="array" ref="J76">AVERAGE(IF($B6:$B66="NS",J6:J66))</f>
        <v>7.7778788181818194E-3</v>
      </c>
      <c r="K76" s="300">
        <f t="array" ref="K76">AVERAGE(IF($B6:$B66="NS",K6:K66))</f>
        <v>9.3171863636363639E-3</v>
      </c>
      <c r="L76" s="300">
        <f t="array" ref="L76">AVERAGE(IF($B6:$B66="NS",L6:L66))</f>
        <v>1.3192309545454545E-2</v>
      </c>
      <c r="M76" s="300">
        <f t="array" ref="M76">AVERAGE(IF($B6:$B66="NS",M6:M66))</f>
        <v>6.939104545454545E-3</v>
      </c>
      <c r="N76" s="300">
        <f t="array" ref="N76">AVERAGE(IF($B6:$B66="NS",N6:N66))</f>
        <v>7.6632038181818187E-3</v>
      </c>
      <c r="O76" s="300">
        <f t="array" ref="O76">AVERAGE(IF($B6:$B66="NS",O6:O66))</f>
        <v>5.8460846363636359E-3</v>
      </c>
      <c r="P76" s="300">
        <f t="array" ref="P76">AVERAGE(IF($B6:$B66="NS",P6:P66))</f>
        <v>5.5368409090909088E-3</v>
      </c>
      <c r="Q76" s="300">
        <f t="array" ref="Q76">AVERAGE(IF($B6:$B66="NS",Q6:Q66))</f>
        <v>7.5954710909090914E-3</v>
      </c>
      <c r="R76" s="300">
        <f t="array" ref="R76">AVERAGE(IF($B6:$B66="NS",R6:R66))</f>
        <v>8.228969272727274E-3</v>
      </c>
      <c r="S76" s="300">
        <f t="array" ref="S76">AVERAGE(IF($B6:$B66="NS",S6:S66))</f>
        <v>6.5822991818181827E-3</v>
      </c>
      <c r="T76" s="300">
        <f t="array" ref="T76">AVERAGE(IF($B6:$B66="NS",T6:T66))</f>
        <v>4.363540454545455E-3</v>
      </c>
      <c r="U76" s="300">
        <f t="array" ref="U76">AVERAGE(IF($B6:$B66="NS",U6:U66))</f>
        <v>1.5883761818181817E-3</v>
      </c>
      <c r="V76" s="300">
        <f t="array" ref="V76">AVERAGE(IF($B6:$B66="NS",V6:V66))</f>
        <v>2.6106410909090909E-3</v>
      </c>
      <c r="W76" s="300">
        <f t="array" ref="W76">AVERAGE(IF($B6:$B66="NS",W6:W66))</f>
        <v>2.2031503636363633E-3</v>
      </c>
      <c r="X76" s="300">
        <f t="array" ref="X76">AVERAGE(IF($B6:$B66="NS",X6:X66))</f>
        <v>2.1792223636363638E-3</v>
      </c>
      <c r="Y76" s="300">
        <f t="array" ref="Y76">AVERAGE(IF($B6:$B66="NS",Y6:Y66))</f>
        <v>4.0088776636363635E-2</v>
      </c>
      <c r="Z76" s="300">
        <f t="array" ref="Z76">AVERAGE(IF($B6:$B66="NS",Z6:Z66))</f>
        <v>2.0273286363636368E-3</v>
      </c>
      <c r="AA76" s="301">
        <f t="array" ref="AA76">AVERAGE(IF($B6:$B66="NS",AA6:AA66))</f>
        <v>2.0976112727272727E-3</v>
      </c>
      <c r="AB76" s="301">
        <f t="array" ref="AB76">AVERAGE(IF($B6:$B66="NS",AB6:AB66))</f>
        <v>2.3161281818181818E-3</v>
      </c>
      <c r="AC76" s="302">
        <f t="array" ref="AC76">AVERAGE(IF($B6:$B66="NS",AC6:AC66))</f>
        <v>1.1024937636363639E-2</v>
      </c>
      <c r="AD76" s="302">
        <f t="array" ref="AD76">AVERAGE(IF($B6:$B66="NS",AD6:AD66))</f>
        <v>7.0215906363636366E-3</v>
      </c>
      <c r="AE76" s="302">
        <f t="array" ref="AE76">AVERAGE(IF($B6:$B66="NS",AE6:AE66))</f>
        <v>3.4531636363636362E-3</v>
      </c>
      <c r="AF76" s="303">
        <f t="array" ref="AF76">AVERAGE(IF($B6:$B66="NS",AF6:AF66))</f>
        <v>3.7223116363636361E-3</v>
      </c>
      <c r="AG76" s="303">
        <f t="array" ref="AG76">AVERAGE(IF($B6:$B66="NS",AG6:AG66))</f>
        <v>3.1894172727272726E-3</v>
      </c>
      <c r="AH76" s="303">
        <f t="array" ref="AH76">AVERAGE(IF($B6:$B66="NS",AH6:AH66))</f>
        <v>5.8842685454545459E-3</v>
      </c>
      <c r="AI76" s="304">
        <f t="array" ref="AI76">AVERAGE(IF($B6:$B66="NS",AI6:AI66))</f>
        <v>7.6636507272727274E-3</v>
      </c>
      <c r="AJ76" s="304">
        <f t="array" ref="AJ76">AVERAGE(IF($B6:$B66="NS",AJ6:AJ66))</f>
        <v>6.9791617272727284E-3</v>
      </c>
      <c r="AK76" s="304">
        <f t="array" ref="AK76">AVERAGE(IF($B6:$B66="NS",AK6:AK66))</f>
        <v>6.1263129090909094E-3</v>
      </c>
      <c r="AL76" s="304">
        <f t="array" ref="AL76">AVERAGE(IF($B6:$B66="NS",AL6:AL66))</f>
        <v>3.2003909090909093E-3</v>
      </c>
      <c r="AM76" s="304">
        <f t="array" ref="AM76">AVERAGE(IF($B6:$B66="NS",AM6:AM66))</f>
        <v>6.4872372727272721E-3</v>
      </c>
      <c r="AN76" s="304">
        <f t="array" ref="AN76">AVERAGE(IF($B6:$B66="NS",AN6:AN66))</f>
        <v>8.0656406363636361E-3</v>
      </c>
      <c r="AO76" s="304">
        <f t="array" ref="AO76">AVERAGE(IF($B6:$B66="NS",AO6:AO66))</f>
        <v>6.6863343636363627E-3</v>
      </c>
      <c r="AP76" s="304">
        <f t="array" ref="AP76">AVERAGE(IF($B6:$B66="NS",AP6:AP66))</f>
        <v>5.7641378181818191E-3</v>
      </c>
      <c r="AQ76" s="304">
        <f t="array" ref="AQ76">AVERAGE(IF($B6:$B66="NS",AQ6:AQ66))</f>
        <v>4.5971750000000011E-3</v>
      </c>
      <c r="AR76" s="304">
        <f t="array" ref="AR76">AVERAGE(IF($B6:$B66="NS",AR6:AR66))</f>
        <v>3.7658495454545456E-3</v>
      </c>
      <c r="AS76" s="304">
        <f t="array" ref="AS76">AVERAGE(IF($B6:$B66="NS",AS6:AS66))</f>
        <v>2.734626E-3</v>
      </c>
      <c r="AT76" s="304">
        <f t="array" ref="AT76">AVERAGE(IF($B6:$B66="NS",AT6:AT66))</f>
        <v>3.1801837272727269E-3</v>
      </c>
      <c r="AU76" s="304">
        <f t="array" ref="AU76">AVERAGE(IF($B6:$B66="NS",AU6:AU66))</f>
        <v>4.7927375454545453E-3</v>
      </c>
      <c r="AV76" s="153"/>
      <c r="AW76" s="154"/>
      <c r="AX76" s="154"/>
    </row>
    <row r="77" spans="1:50">
      <c r="A77" s="306" t="s">
        <v>290</v>
      </c>
      <c r="B77" s="280" t="s">
        <v>16</v>
      </c>
      <c r="C77" s="297">
        <f t="array" ref="C77">AVERAGE(IF($B6:$B66="JN",C6:C66))</f>
        <v>1.4663175049352627E-2</v>
      </c>
      <c r="D77" s="297">
        <f t="array" ref="D77">AVERAGE(IF($B6:$B66="JN",D6:D66))</f>
        <v>8.4053438743530579E-3</v>
      </c>
      <c r="E77" s="298">
        <f t="array" ref="E77">AVERAGE(IF($B6:$B66="JN",E6:E66))</f>
        <v>2.1999381307441369E-2</v>
      </c>
      <c r="F77" s="299">
        <f t="array" ref="F77">AVERAGE(IF($B6:$B66="JN",F6:F66))</f>
        <v>1.439350046629888E-2</v>
      </c>
      <c r="G77" s="300">
        <f t="array" ref="G77">AVERAGE(IF($B6:$B66="JN",G6:G66))</f>
        <v>8.380231074964193E-3</v>
      </c>
      <c r="H77" s="300">
        <f t="array" ref="H77">AVERAGE(IF($B6:$B66="JN",H6:H66))</f>
        <v>8.0834602236534853E-3</v>
      </c>
      <c r="I77" s="300">
        <f t="array" ref="I77">AVERAGE(IF($B6:$B66="JN",I6:I66))</f>
        <v>8.4423706537027753E-3</v>
      </c>
      <c r="J77" s="300">
        <f t="array" ref="J77">AVERAGE(IF($B6:$B66="JN",J6:J66))</f>
        <v>7.5641247333672213E-3</v>
      </c>
      <c r="K77" s="300">
        <f t="array" ref="K77">AVERAGE(IF($B6:$B66="JN",K6:K66))</f>
        <v>1.4477405921192538E-2</v>
      </c>
      <c r="L77" s="300">
        <f t="array" ref="L77">AVERAGE(IF($B6:$B66="JN",L6:L66))</f>
        <v>1.3170197262837718E-2</v>
      </c>
      <c r="M77" s="300">
        <f t="array" ref="M77">AVERAGE(IF($B6:$B66="JN",M6:M66))</f>
        <v>1.2483261644765384E-2</v>
      </c>
      <c r="N77" s="300">
        <f t="array" ref="N77">AVERAGE(IF($B6:$B66="JN",N6:N66))</f>
        <v>1.2793212922700373E-2</v>
      </c>
      <c r="O77" s="300">
        <f t="array" ref="O77">AVERAGE(IF($B6:$B66="JN",O6:O66))</f>
        <v>1.2601043752185483E-2</v>
      </c>
      <c r="P77" s="300">
        <f t="array" ref="P77">AVERAGE(IF($B6:$B66="JN",P6:P66))</f>
        <v>1.210456229673793E-2</v>
      </c>
      <c r="Q77" s="300">
        <f t="array" ref="Q77">AVERAGE(IF($B6:$B66="JN",Q6:Q66))</f>
        <v>2.2590261877559886E-2</v>
      </c>
      <c r="R77" s="300">
        <f t="array" ref="R77">AVERAGE(IF($B6:$B66="JN",R6:R66))</f>
        <v>2.0268508875795174E-2</v>
      </c>
      <c r="S77" s="300">
        <f t="array" ref="S77">AVERAGE(IF($B6:$B66="JN",S6:S66))</f>
        <v>2.1176439339733597E-2</v>
      </c>
      <c r="T77" s="300">
        <f t="array" ref="T77">AVERAGE(IF($B6:$B66="JN",T6:T66))</f>
        <v>2.0362302377652838E-2</v>
      </c>
      <c r="U77" s="300">
        <f t="array" ref="U77">AVERAGE(IF($B6:$B66="JN",U6:U66))</f>
        <v>1.5111017619521315E-2</v>
      </c>
      <c r="V77" s="300">
        <f t="array" ref="V77">AVERAGE(IF($B6:$B66="JN",V6:V66))</f>
        <v>1.4328211009261099E-2</v>
      </c>
      <c r="W77" s="300">
        <f t="array" ref="W77">AVERAGE(IF($B6:$B66="JN",W6:W66))</f>
        <v>1.3166262297674793E-2</v>
      </c>
      <c r="X77" s="300">
        <f t="array" ref="X77">AVERAGE(IF($B6:$B66="JN",X6:X66))</f>
        <v>1.5299951413180139E-2</v>
      </c>
      <c r="Y77" s="300">
        <f t="array" ref="Y77">AVERAGE(IF($B6:$B66="JN",Y6:Y66))</f>
        <v>1.6176764443114305E-2</v>
      </c>
      <c r="Z77" s="300">
        <f t="array" ref="Z77">AVERAGE(IF($B6:$B66="JN",Z6:Z66))</f>
        <v>1.7122550307658531E-2</v>
      </c>
      <c r="AA77" s="301">
        <f t="array" ref="AA77">AVERAGE(IF($B6:$B66="JN",AA6:AA66))</f>
        <v>1.0719257115743E-2</v>
      </c>
      <c r="AB77" s="301">
        <f t="array" ref="AB77">AVERAGE(IF($B6:$B66="JN",AB6:AB66))</f>
        <v>1.1231498788460753E-2</v>
      </c>
      <c r="AC77" s="302">
        <f t="array" ref="AC77">AVERAGE(IF($B6:$B66="JN",AC6:AC66))</f>
        <v>2.0308127289732431E-2</v>
      </c>
      <c r="AD77" s="302">
        <f t="array" ref="AD77">AVERAGE(IF($B6:$B66="JN",AD6:AD66))</f>
        <v>2.2405743301440274E-2</v>
      </c>
      <c r="AE77" s="302">
        <f t="array" ref="AE77">AVERAGE(IF($B6:$B66="JN",AE6:AE66))</f>
        <v>1.963928325371871E-2</v>
      </c>
      <c r="AF77" s="303">
        <f t="array" ref="AF77">AVERAGE(IF($B6:$B66="JN",AF6:AF66))</f>
        <v>8.0501173335133895E-3</v>
      </c>
      <c r="AG77" s="303">
        <f t="array" ref="AG77">AVERAGE(IF($B6:$B66="JN",AG6:AG66))</f>
        <v>1.2392793230609791E-2</v>
      </c>
      <c r="AH77" s="303">
        <f t="array" ref="AH77">AVERAGE(IF($B6:$B66="JN",AH6:AH66))</f>
        <v>1.2581758478420385E-2</v>
      </c>
      <c r="AI77" s="304">
        <f t="array" ref="AI77">AVERAGE(IF($B6:$B66="JN",AI6:AI66))</f>
        <v>1.7633049359088885E-2</v>
      </c>
      <c r="AJ77" s="304">
        <f t="array" ref="AJ77">AVERAGE(IF($B6:$B66="JN",AJ6:AJ66))</f>
        <v>1.7646595729326187E-2</v>
      </c>
      <c r="AK77" s="304">
        <f t="array" ref="AK77">AVERAGE(IF($B6:$B66="JN",AK6:AK66))</f>
        <v>1.6667653007551082E-2</v>
      </c>
      <c r="AL77" s="304">
        <f t="array" ref="AL77">AVERAGE(IF($B6:$B66="JN",AL6:AL66))</f>
        <v>1.4592961032615556E-2</v>
      </c>
      <c r="AM77" s="304">
        <f t="array" ref="AM77">AVERAGE(IF($B6:$B66="JN",AM6:AM66))</f>
        <v>1.2372163558870056E-2</v>
      </c>
      <c r="AN77" s="304">
        <f t="array" ref="AN77">AVERAGE(IF($B6:$B66="JN",AN6:AN66))</f>
        <v>2.7710448683028778E-2</v>
      </c>
      <c r="AO77" s="304">
        <f t="array" ref="AO77">AVERAGE(IF($B6:$B66="JN",AO6:AO66))</f>
        <v>2.7385850745811451E-2</v>
      </c>
      <c r="AP77" s="304">
        <f t="array" ref="AP77">AVERAGE(IF($B6:$B66="JN",AP6:AP66))</f>
        <v>2.2576259751650427E-2</v>
      </c>
      <c r="AQ77" s="304">
        <f t="array" ref="AQ77">AVERAGE(IF($B6:$B66="JN",AQ6:AQ66))</f>
        <v>1.8399970232189655E-2</v>
      </c>
      <c r="AR77" s="304">
        <f t="array" ref="AR77">AVERAGE(IF($B6:$B66="JN",AR6:AR66))</f>
        <v>1.9116951681859427E-2</v>
      </c>
      <c r="AS77" s="304">
        <f t="array" ref="AS77">AVERAGE(IF($B6:$B66="JN",AS6:AS66))</f>
        <v>1.7495655172972455E-2</v>
      </c>
      <c r="AT77" s="304">
        <f t="array" ref="AT77">AVERAGE(IF($B6:$B66="JN",AT6:AT66))</f>
        <v>1.0607262530230293E-2</v>
      </c>
      <c r="AU77" s="304">
        <f t="array" ref="AU77">AVERAGE(IF($B6:$B66="JN",AU6:AU66))</f>
        <v>1.4600300077156625E-2</v>
      </c>
      <c r="AV77" s="153"/>
      <c r="AW77" s="154"/>
      <c r="AX77" s="154"/>
    </row>
    <row r="78" spans="1:50">
      <c r="A78" s="306" t="s">
        <v>289</v>
      </c>
      <c r="B78" s="280" t="s">
        <v>16</v>
      </c>
      <c r="C78" s="297">
        <f t="array" ref="C78">AVERAGE(IF($B6:$B66="JS",C6:C66))</f>
        <v>1.270156926837783E-2</v>
      </c>
      <c r="D78" s="297">
        <f t="array" ref="D78">AVERAGE(IF($B6:$B66="JS",D6:D66))</f>
        <v>1.3268792932672196E-2</v>
      </c>
      <c r="E78" s="298">
        <f t="array" ref="E78">AVERAGE(IF($B6:$B66="JS",E6:E66))</f>
        <v>1.9250429182783912E-2</v>
      </c>
      <c r="F78" s="299">
        <f t="array" ref="F78">AVERAGE(IF($B6:$B66="JS",F6:F66))</f>
        <v>2.276980453329356E-2</v>
      </c>
      <c r="G78" s="300">
        <f t="array" ref="G78">AVERAGE(IF($B6:$B66="JS",G6:G66))</f>
        <v>1.270850111177069E-2</v>
      </c>
      <c r="H78" s="300">
        <f t="array" ref="H78">AVERAGE(IF($B6:$B66="JS",H6:H66))</f>
        <v>1.7602555269885321E-2</v>
      </c>
      <c r="I78" s="300">
        <f t="array" ref="I78">AVERAGE(IF($B6:$B66="JS",I6:I66))</f>
        <v>1.2868944903722002E-2</v>
      </c>
      <c r="J78" s="300">
        <f t="array" ref="J78">AVERAGE(IF($B6:$B66="JS",J6:J66))</f>
        <v>1.2513499389141999E-2</v>
      </c>
      <c r="K78" s="300">
        <f t="array" ref="K78">AVERAGE(IF($B6:$B66="JS",K6:K66))</f>
        <v>3.5892907866341063E-2</v>
      </c>
      <c r="L78" s="300">
        <f t="array" ref="L78">AVERAGE(IF($B6:$B66="JS",L6:L66))</f>
        <v>3.168803482207444E-2</v>
      </c>
      <c r="M78" s="300">
        <f t="array" ref="M78">AVERAGE(IF($B6:$B66="JS",M6:M66))</f>
        <v>1.4401490129222963E-2</v>
      </c>
      <c r="N78" s="300">
        <f t="array" ref="N78">AVERAGE(IF($B6:$B66="JS",N6:N66))</f>
        <v>1.4426288169985133E-2</v>
      </c>
      <c r="O78" s="300">
        <f t="array" ref="O78">AVERAGE(IF($B6:$B66="JS",O6:O66))</f>
        <v>1.1917501826364484E-2</v>
      </c>
      <c r="P78" s="300">
        <f t="array" ref="P78">AVERAGE(IF($B6:$B66="JS",P6:P66))</f>
        <v>1.071157473007746E-2</v>
      </c>
      <c r="Q78" s="300">
        <f t="array" ref="Q78">AVERAGE(IF($B6:$B66="JS",Q6:Q66))</f>
        <v>2.8743433652304334E-2</v>
      </c>
      <c r="R78" s="300">
        <f t="array" ref="R78">AVERAGE(IF($B6:$B66="JS",R6:R66))</f>
        <v>2.5956433156573477E-2</v>
      </c>
      <c r="S78" s="300">
        <f t="array" ref="S78">AVERAGE(IF($B6:$B66="JS",S6:S66))</f>
        <v>2.5827559420680157E-2</v>
      </c>
      <c r="T78" s="300">
        <f t="array" ref="T78">AVERAGE(IF($B6:$B66="JS",T6:T66))</f>
        <v>2.2046584969570678E-2</v>
      </c>
      <c r="U78" s="300">
        <f t="array" ref="U78">AVERAGE(IF($B6:$B66="JS",U6:U66))</f>
        <v>1.493023939490574E-2</v>
      </c>
      <c r="V78" s="300">
        <f t="array" ref="V78">AVERAGE(IF($B6:$B66="JS",V6:V66))</f>
        <v>1.5023149073385523E-2</v>
      </c>
      <c r="W78" s="300">
        <f t="array" ref="W78">AVERAGE(IF($B6:$B66="JS",W6:W66))</f>
        <v>1.5638775230551825E-2</v>
      </c>
      <c r="X78" s="300">
        <f t="array" ref="X78">AVERAGE(IF($B6:$B66="JS",X6:X66))</f>
        <v>1.2066259474678631E-2</v>
      </c>
      <c r="Y78" s="300">
        <f t="array" ref="Y78">AVERAGE(IF($B6:$B66="JS",Y6:Y66))</f>
        <v>1.1852964431567648E-2</v>
      </c>
      <c r="Z78" s="300">
        <f t="array" ref="Z78">AVERAGE(IF($B6:$B66="JS",Z6:Z66))</f>
        <v>1.0617502498561245E-2</v>
      </c>
      <c r="AA78" s="301">
        <f t="array" ref="AA78">AVERAGE(IF($B6:$B66="JS",AA6:AA66))</f>
        <v>1.0783710780509031E-2</v>
      </c>
      <c r="AB78" s="301">
        <f t="array" ref="AB78">AVERAGE(IF($B6:$B66="JS",AB6:AB66))</f>
        <v>1.0498729453869151E-2</v>
      </c>
      <c r="AC78" s="302">
        <f t="array" ref="AC78">AVERAGE(IF($B6:$B66="JS",AC6:AC66))</f>
        <v>3.4480504217842531E-2</v>
      </c>
      <c r="AD78" s="302">
        <f t="array" ref="AD78">AVERAGE(IF($B6:$B66="JS",AD6:AD66))</f>
        <v>3.6594309475816059E-2</v>
      </c>
      <c r="AE78" s="302">
        <f t="array" ref="AE78">AVERAGE(IF($B6:$B66="JS",AE6:AE66))</f>
        <v>1.661620898662516E-2</v>
      </c>
      <c r="AF78" s="303">
        <f t="array" ref="AF78">AVERAGE(IF($B6:$B66="JS",AF6:AF66))</f>
        <v>8.8210629244379994E-3</v>
      </c>
      <c r="AG78" s="303">
        <f t="array" ref="AG78">AVERAGE(IF($B6:$B66="JS",AG6:AG66))</f>
        <v>1.0847213066609534E-2</v>
      </c>
      <c r="AH78" s="303">
        <f t="array" ref="AH78">AVERAGE(IF($B6:$B66="JS",AH6:AH66))</f>
        <v>1.2177713261069234E-2</v>
      </c>
      <c r="AI78" s="304">
        <f t="array" ref="AI78">AVERAGE(IF($B6:$B66="JS",AI6:AI66))</f>
        <v>1.5006204623061997E-2</v>
      </c>
      <c r="AJ78" s="304">
        <f t="array" ref="AJ78">AVERAGE(IF($B6:$B66="JS",AJ6:AJ66))</f>
        <v>1.7076841860977424E-2</v>
      </c>
      <c r="AK78" s="304">
        <f t="array" ref="AK78">AVERAGE(IF($B6:$B66="JS",AK6:AK66))</f>
        <v>1.0833002755116002E-2</v>
      </c>
      <c r="AL78" s="304">
        <f t="array" ref="AL78">AVERAGE(IF($B6:$B66="JS",AL6:AL66))</f>
        <v>1.2609980104899998E-2</v>
      </c>
      <c r="AM78" s="304">
        <f t="array" ref="AM78">AVERAGE(IF($B6:$B66="JS",AM6:AM66))</f>
        <v>1.1582211141512E-2</v>
      </c>
      <c r="AN78" s="304">
        <f t="array" ref="AN78">AVERAGE(IF($B6:$B66="JS",AN6:AN66))</f>
        <v>3.2037341134150618E-2</v>
      </c>
      <c r="AO78" s="304">
        <f t="array" ref="AO78">AVERAGE(IF($B6:$B66="JS",AO6:AO66))</f>
        <v>3.1991202694096041E-2</v>
      </c>
      <c r="AP78" s="304">
        <f t="array" ref="AP78">AVERAGE(IF($B6:$B66="JS",AP6:AP66))</f>
        <v>2.545276054122176E-2</v>
      </c>
      <c r="AQ78" s="304">
        <f t="array" ref="AQ78">AVERAGE(IF($B6:$B66="JS",AQ6:AQ66))</f>
        <v>1.4472896614915035E-2</v>
      </c>
      <c r="AR78" s="304">
        <f t="array" ref="AR78">AVERAGE(IF($B6:$B66="JS",AR6:AR66))</f>
        <v>2.0241225301773941E-2</v>
      </c>
      <c r="AS78" s="304">
        <f t="array" ref="AS78">AVERAGE(IF($B6:$B66="JS",AS6:AS66))</f>
        <v>2.0719903835338789E-2</v>
      </c>
      <c r="AT78" s="304">
        <f t="array" ref="AT78">AVERAGE(IF($B6:$B66="JS",AT6:AT66))</f>
        <v>1.2951846197749108E-2</v>
      </c>
      <c r="AU78" s="304">
        <f t="array" ref="AU78">AVERAGE(IF($B6:$B66="JS",AU6:AU66))</f>
        <v>1.357952670397226E-2</v>
      </c>
      <c r="AV78" s="153"/>
      <c r="AW78" s="154"/>
      <c r="AX78" s="154"/>
    </row>
    <row r="79" spans="1:50">
      <c r="D79" s="87"/>
    </row>
  </sheetData>
  <sheetCalcPr fullCalcOnLoad="1"/>
  <phoneticPr fontId="2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 Note</vt:lpstr>
      <vt:lpstr>2.1 Java Scale</vt:lpstr>
      <vt:lpstr>2.5 TDP</vt:lpstr>
      <vt:lpstr>3.1 CMP</vt:lpstr>
      <vt:lpstr>3.2 SMT</vt:lpstr>
      <vt:lpstr>3.3 Clock</vt:lpstr>
      <vt:lpstr>3.4 Die Shrink</vt:lpstr>
      <vt:lpstr>3.5 uArch</vt:lpstr>
      <vt:lpstr>3.6 TurboBoost</vt:lpstr>
      <vt:lpstr>4.1 Historical</vt:lpstr>
      <vt:lpstr>4.1 Transistors</vt:lpstr>
      <vt:lpstr>4.2 Pareto</vt:lpstr>
      <vt:lpstr>Calibration</vt:lpstr>
      <vt:lpstr>Processors</vt:lpstr>
      <vt:lpstr>SpeedupOverRef</vt:lpstr>
      <vt:lpstr>EnergyOverRef</vt:lpstr>
      <vt:lpstr>Energy</vt:lpstr>
      <vt:lpstr>Power</vt:lpstr>
      <vt:lpstr>RawPower</vt:lpstr>
      <vt:lpstr>RunTime</vt:lpstr>
      <vt:lpstr>Power-95ci</vt:lpstr>
      <vt:lpstr>RawPower-95ci</vt:lpstr>
      <vt:lpstr>Runtime-95ci</vt:lpstr>
    </vt:vector>
  </TitlesOfParts>
  <Company>The Australian National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</dc:creator>
  <cp:lastModifiedBy>Ting</cp:lastModifiedBy>
  <dcterms:created xsi:type="dcterms:W3CDTF">2010-12-06T09:53:21Z</dcterms:created>
  <dcterms:modified xsi:type="dcterms:W3CDTF">2011-09-25T02:28:22Z</dcterms:modified>
</cp:coreProperties>
</file>